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_skoroszyt" defaultThemeVersion="124226"/>
  <workbookProtection workbookPassword="AE2D" lockStructure="1"/>
  <bookViews>
    <workbookView showSheetTabs="0" xWindow="3345" yWindow="1290" windowWidth="5895" windowHeight="8760" tabRatio="567"/>
  </bookViews>
  <sheets>
    <sheet name="Wstep" sheetId="8" r:id="rId1"/>
    <sheet name="Test" sheetId="5" r:id="rId2"/>
    <sheet name="Odpowiedzi" sheetId="6" state="hidden" r:id="rId3"/>
    <sheet name="porow" sheetId="10" state="hidden" r:id="rId4"/>
    <sheet name="Uwagi" sheetId="11" r:id="rId5"/>
    <sheet name="Dane" sheetId="12" r:id="rId6"/>
    <sheet name="Umiejetnosci" sheetId="13" r:id="rId7"/>
    <sheet name="Analiza" sheetId="14" r:id="rId8"/>
  </sheets>
  <calcPr calcId="145621" concurrentManualCount="13"/>
</workbook>
</file>

<file path=xl/calcChain.xml><?xml version="1.0" encoding="utf-8"?>
<calcChain xmlns="http://schemas.openxmlformats.org/spreadsheetml/2006/main">
  <c r="X1" i="13" l="1"/>
  <c r="T1" i="14" l="1"/>
  <c r="W34" i="14" s="1"/>
  <c r="X5" i="6" l="1"/>
  <c r="X4" i="6"/>
  <c r="X3" i="6"/>
  <c r="X2" i="6"/>
  <c r="W1" i="13" l="1"/>
  <c r="Z3" i="11" l="1"/>
  <c r="Z4" i="11"/>
  <c r="Z5" i="11"/>
  <c r="Z6" i="11"/>
  <c r="Z2" i="11"/>
  <c r="Z9" i="11"/>
  <c r="Z8" i="11"/>
  <c r="Z12" i="11"/>
  <c r="W12" i="11"/>
  <c r="W6" i="11"/>
  <c r="W5" i="11"/>
  <c r="W4" i="11"/>
  <c r="W3" i="11"/>
  <c r="T25" i="11"/>
  <c r="U25" i="11" s="1"/>
  <c r="T26" i="11"/>
  <c r="U26" i="11" s="1"/>
  <c r="T27" i="11"/>
  <c r="U27" i="11" s="1"/>
  <c r="T28" i="11"/>
  <c r="U28" i="11" s="1"/>
  <c r="T29" i="11"/>
  <c r="U29" i="11" s="1"/>
  <c r="T30" i="11"/>
  <c r="U30" i="11" s="1"/>
  <c r="T31" i="11"/>
  <c r="U31" i="11" s="1"/>
  <c r="T32" i="11"/>
  <c r="U32" i="11" s="1"/>
  <c r="T33" i="11"/>
  <c r="U33" i="11" s="1"/>
  <c r="T34" i="11"/>
  <c r="U34" i="11" s="1"/>
  <c r="T35" i="11"/>
  <c r="U35" i="11" s="1"/>
  <c r="T36" i="11"/>
  <c r="U36" i="11"/>
  <c r="T37" i="11"/>
  <c r="U37" i="11" s="1"/>
  <c r="T38" i="11"/>
  <c r="U38" i="11" s="1"/>
  <c r="T39" i="11"/>
  <c r="U39" i="11" s="1"/>
  <c r="T40" i="11"/>
  <c r="U40" i="11" s="1"/>
  <c r="T41" i="11"/>
  <c r="U41" i="11" s="1"/>
  <c r="T42" i="11"/>
  <c r="U42" i="11" s="1"/>
  <c r="T43" i="11"/>
  <c r="U43" i="11" s="1"/>
  <c r="T44" i="11"/>
  <c r="U44" i="11" s="1"/>
  <c r="T45" i="11"/>
  <c r="U45" i="11" s="1"/>
  <c r="T46" i="11"/>
  <c r="U46" i="11" s="1"/>
  <c r="T47" i="11"/>
  <c r="U47" i="11" s="1"/>
  <c r="T48" i="11"/>
  <c r="U48" i="11" s="1"/>
  <c r="T49" i="11"/>
  <c r="U49" i="11" s="1"/>
  <c r="T50" i="11"/>
  <c r="U50" i="11" s="1"/>
  <c r="T51" i="11"/>
  <c r="U51" i="11" s="1"/>
  <c r="T52" i="11"/>
  <c r="U52" i="11" s="1"/>
  <c r="T53" i="11"/>
  <c r="U53" i="11" s="1"/>
  <c r="T54" i="11"/>
  <c r="U54" i="11" s="1"/>
  <c r="T55" i="11"/>
  <c r="U55" i="11" s="1"/>
  <c r="T56" i="11"/>
  <c r="U56" i="11" s="1"/>
  <c r="T57" i="11"/>
  <c r="U57" i="11" s="1"/>
  <c r="T58" i="11"/>
  <c r="U58" i="11" s="1"/>
  <c r="T59" i="11"/>
  <c r="U59" i="11" s="1"/>
  <c r="T60" i="11"/>
  <c r="U60" i="11" s="1"/>
  <c r="T61" i="11"/>
  <c r="U61" i="11"/>
  <c r="T62" i="11"/>
  <c r="U62" i="11" s="1"/>
  <c r="T63" i="11"/>
  <c r="U63" i="11" s="1"/>
  <c r="T64" i="11"/>
  <c r="U64" i="11" s="1"/>
  <c r="E48" i="5"/>
  <c r="E49" i="5"/>
  <c r="E50" i="5"/>
  <c r="E47" i="5"/>
  <c r="W2" i="11" l="1"/>
  <c r="E246" i="5"/>
  <c r="E247" i="5"/>
  <c r="E248" i="5"/>
  <c r="E240" i="5"/>
  <c r="E241" i="5"/>
  <c r="E242" i="5"/>
  <c r="E234" i="5"/>
  <c r="E235" i="5"/>
  <c r="E236" i="5"/>
  <c r="E228" i="5"/>
  <c r="E229" i="5"/>
  <c r="E230" i="5"/>
  <c r="E222" i="5"/>
  <c r="E223" i="5"/>
  <c r="E224" i="5"/>
  <c r="E216" i="5"/>
  <c r="E217" i="5"/>
  <c r="E218" i="5"/>
  <c r="E210" i="5"/>
  <c r="E211" i="5"/>
  <c r="E212" i="5"/>
  <c r="E204" i="5"/>
  <c r="E205" i="5"/>
  <c r="E206" i="5"/>
  <c r="E198" i="5"/>
  <c r="E199" i="5"/>
  <c r="E200" i="5"/>
  <c r="E192" i="5"/>
  <c r="E193" i="5"/>
  <c r="E194" i="5"/>
  <c r="E186" i="5"/>
  <c r="E187" i="5"/>
  <c r="E188" i="5"/>
  <c r="E180" i="5"/>
  <c r="E181" i="5"/>
  <c r="E182" i="5"/>
  <c r="E174" i="5"/>
  <c r="E175" i="5"/>
  <c r="E176" i="5"/>
  <c r="E168" i="5"/>
  <c r="E169" i="5"/>
  <c r="E170" i="5"/>
  <c r="E162" i="5"/>
  <c r="E163" i="5"/>
  <c r="E164" i="5"/>
  <c r="E156" i="5"/>
  <c r="E157" i="5"/>
  <c r="E158" i="5"/>
  <c r="E150" i="5"/>
  <c r="E151" i="5"/>
  <c r="E152" i="5"/>
  <c r="E144" i="5"/>
  <c r="E145" i="5"/>
  <c r="E146" i="5"/>
  <c r="E138" i="5"/>
  <c r="E139" i="5"/>
  <c r="E140" i="5"/>
  <c r="E132" i="5"/>
  <c r="E133" i="5"/>
  <c r="E134" i="5"/>
  <c r="E126" i="5"/>
  <c r="E127" i="5"/>
  <c r="E128" i="5"/>
  <c r="E125" i="5"/>
  <c r="E120" i="5"/>
  <c r="E121" i="5"/>
  <c r="E122" i="5"/>
  <c r="E114" i="5"/>
  <c r="E115" i="5"/>
  <c r="E116" i="5"/>
  <c r="E108" i="5"/>
  <c r="E109" i="5"/>
  <c r="E110" i="5"/>
  <c r="E102" i="5"/>
  <c r="E103" i="5"/>
  <c r="E104" i="5"/>
  <c r="E96" i="5"/>
  <c r="E97" i="5"/>
  <c r="E98" i="5"/>
  <c r="E90" i="5"/>
  <c r="E91" i="5"/>
  <c r="E92" i="5"/>
  <c r="E84" i="5"/>
  <c r="E85" i="5"/>
  <c r="E86" i="5"/>
  <c r="E78" i="5"/>
  <c r="E79" i="5"/>
  <c r="E80" i="5"/>
  <c r="E72" i="5"/>
  <c r="E73" i="5"/>
  <c r="E74" i="5"/>
  <c r="E66" i="5"/>
  <c r="E67" i="5"/>
  <c r="E68" i="5"/>
  <c r="E60" i="5"/>
  <c r="E61" i="5"/>
  <c r="E62" i="5"/>
  <c r="E54" i="5"/>
  <c r="E55" i="5"/>
  <c r="E56" i="5"/>
  <c r="E42" i="5"/>
  <c r="E43" i="5"/>
  <c r="E44" i="5"/>
  <c r="E245" i="5"/>
  <c r="E239" i="5"/>
  <c r="E233" i="5"/>
  <c r="E227" i="5"/>
  <c r="E221" i="5"/>
  <c r="E215" i="5"/>
  <c r="E209" i="5"/>
  <c r="E203" i="5"/>
  <c r="E197" i="5"/>
  <c r="E191" i="5"/>
  <c r="E185" i="5"/>
  <c r="E179" i="5"/>
  <c r="E173" i="5"/>
  <c r="E167" i="5"/>
  <c r="E161" i="5"/>
  <c r="E155" i="5"/>
  <c r="E149" i="5"/>
  <c r="E143" i="5"/>
  <c r="E137" i="5"/>
  <c r="E131" i="5"/>
  <c r="E119" i="5"/>
  <c r="E113" i="5"/>
  <c r="E107" i="5"/>
  <c r="E101" i="5"/>
  <c r="E95" i="5"/>
  <c r="E89" i="5"/>
  <c r="E83" i="5"/>
  <c r="E77" i="5"/>
  <c r="E71" i="5"/>
  <c r="E65" i="5"/>
  <c r="E59" i="5"/>
  <c r="E53" i="5"/>
  <c r="E41" i="5"/>
  <c r="E36" i="5"/>
  <c r="E37" i="5"/>
  <c r="E38" i="5"/>
  <c r="E35" i="5"/>
  <c r="E30" i="5"/>
  <c r="E31" i="5"/>
  <c r="E32" i="5"/>
  <c r="E18" i="5"/>
  <c r="E19" i="5"/>
  <c r="E20" i="5"/>
  <c r="E17" i="5"/>
  <c r="E11" i="5"/>
  <c r="E29" i="5"/>
  <c r="E24" i="5"/>
  <c r="E25" i="5"/>
  <c r="E26" i="5"/>
  <c r="E23" i="5"/>
  <c r="E12" i="5"/>
  <c r="E13" i="5"/>
  <c r="E14" i="5"/>
  <c r="K7" i="13" l="1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6" i="13"/>
  <c r="R3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" i="6"/>
  <c r="U2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3" i="6"/>
  <c r="Q4" i="6"/>
  <c r="Q5" i="6"/>
  <c r="Q6" i="6"/>
  <c r="Q7" i="6"/>
  <c r="Q8" i="6"/>
  <c r="Q2" i="6"/>
  <c r="M29" i="13"/>
  <c r="A27" i="14" l="1"/>
  <c r="C27" i="14" s="1"/>
  <c r="L27" i="14" s="1"/>
  <c r="V1" i="13"/>
  <c r="W9" i="11"/>
  <c r="W8" i="11" s="1"/>
  <c r="A18" i="14"/>
  <c r="C18" i="14" s="1"/>
  <c r="A8" i="14"/>
  <c r="A15" i="14"/>
  <c r="C15" i="14" s="1"/>
  <c r="A14" i="14"/>
  <c r="C14" i="14" s="1"/>
  <c r="A9" i="14"/>
  <c r="C9" i="14" s="1"/>
  <c r="A26" i="14"/>
  <c r="C26" i="14" s="1"/>
  <c r="A25" i="14"/>
  <c r="C25" i="14" s="1"/>
  <c r="A20" i="14"/>
  <c r="C20" i="14" s="1"/>
  <c r="A19" i="14"/>
  <c r="C19" i="14" s="1"/>
  <c r="A17" i="14"/>
  <c r="C17" i="14" s="1"/>
  <c r="A12" i="14"/>
  <c r="C12" i="14" s="1"/>
  <c r="A23" i="14"/>
  <c r="C23" i="14" s="1"/>
  <c r="A13" i="14"/>
  <c r="C13" i="14" s="1"/>
  <c r="A24" i="14"/>
  <c r="C24" i="14" s="1"/>
  <c r="A11" i="14"/>
  <c r="C11" i="14" s="1"/>
  <c r="A22" i="14"/>
  <c r="C22" i="14" s="1"/>
  <c r="A10" i="14"/>
  <c r="C10" i="14" s="1"/>
  <c r="A21" i="14"/>
  <c r="C21" i="14" s="1"/>
  <c r="A16" i="14"/>
  <c r="C16" i="14" s="1"/>
  <c r="V25" i="11"/>
  <c r="B31" i="14" l="1"/>
  <c r="C8" i="14"/>
  <c r="R8" i="14" s="1"/>
  <c r="T27" i="14"/>
  <c r="H27" i="14"/>
  <c r="Q27" i="14"/>
  <c r="E27" i="14"/>
  <c r="S27" i="14"/>
  <c r="N27" i="14"/>
  <c r="U27" i="14"/>
  <c r="G27" i="14"/>
  <c r="P27" i="14"/>
  <c r="W27" i="14"/>
  <c r="K27" i="14"/>
  <c r="F27" i="14"/>
  <c r="R27" i="14"/>
  <c r="M27" i="14"/>
  <c r="O27" i="14"/>
  <c r="I27" i="14"/>
  <c r="J27" i="14"/>
  <c r="H12" i="14"/>
  <c r="U12" i="14"/>
  <c r="G12" i="14"/>
  <c r="T12" i="14"/>
  <c r="W12" i="14"/>
  <c r="L12" i="14"/>
  <c r="J12" i="14"/>
  <c r="I12" i="14"/>
  <c r="F12" i="14"/>
  <c r="S12" i="14"/>
  <c r="E12" i="14"/>
  <c r="R12" i="14"/>
  <c r="Q12" i="14"/>
  <c r="P12" i="14"/>
  <c r="O12" i="14"/>
  <c r="N12" i="14"/>
  <c r="M12" i="14"/>
  <c r="K12" i="14"/>
  <c r="P23" i="14"/>
  <c r="O23" i="14"/>
  <c r="U23" i="14"/>
  <c r="G23" i="14"/>
  <c r="S23" i="14"/>
  <c r="E23" i="14"/>
  <c r="R23" i="14"/>
  <c r="W23" i="14"/>
  <c r="Q23" i="14"/>
  <c r="N23" i="14"/>
  <c r="M23" i="14"/>
  <c r="L23" i="14"/>
  <c r="K23" i="14"/>
  <c r="J23" i="14"/>
  <c r="I23" i="14"/>
  <c r="H23" i="14"/>
  <c r="T23" i="14"/>
  <c r="F23" i="14"/>
  <c r="Q13" i="14"/>
  <c r="P13" i="14"/>
  <c r="M13" i="14"/>
  <c r="L13" i="14"/>
  <c r="W13" i="14"/>
  <c r="K13" i="14"/>
  <c r="J13" i="14"/>
  <c r="I13" i="14"/>
  <c r="U13" i="14"/>
  <c r="G13" i="14"/>
  <c r="F13" i="14"/>
  <c r="S13" i="14"/>
  <c r="E13" i="14"/>
  <c r="R13" i="14"/>
  <c r="O13" i="14"/>
  <c r="N13" i="14"/>
  <c r="H13" i="14"/>
  <c r="T13" i="14"/>
  <c r="L24" i="14"/>
  <c r="K24" i="14"/>
  <c r="H24" i="14"/>
  <c r="G24" i="14"/>
  <c r="F24" i="14"/>
  <c r="E24" i="14"/>
  <c r="P24" i="14"/>
  <c r="N24" i="14"/>
  <c r="M24" i="14"/>
  <c r="J24" i="14"/>
  <c r="I24" i="14"/>
  <c r="U24" i="14"/>
  <c r="T24" i="14"/>
  <c r="S24" i="14"/>
  <c r="R24" i="14"/>
  <c r="Q24" i="14"/>
  <c r="O24" i="14"/>
  <c r="W24" i="14"/>
  <c r="J18" i="14"/>
  <c r="I18" i="14"/>
  <c r="F18" i="14"/>
  <c r="E18" i="14"/>
  <c r="N18" i="14"/>
  <c r="L18" i="14"/>
  <c r="K18" i="14"/>
  <c r="H18" i="14"/>
  <c r="U18" i="14"/>
  <c r="G18" i="14"/>
  <c r="T18" i="14"/>
  <c r="W18" i="14"/>
  <c r="S18" i="14"/>
  <c r="R18" i="14"/>
  <c r="Q18" i="14"/>
  <c r="P18" i="14"/>
  <c r="O18" i="14"/>
  <c r="M18" i="14"/>
  <c r="L11" i="14"/>
  <c r="K11" i="14"/>
  <c r="U11" i="14"/>
  <c r="T11" i="14"/>
  <c r="S11" i="14"/>
  <c r="R11" i="14"/>
  <c r="W11" i="14"/>
  <c r="Q11" i="14"/>
  <c r="O11" i="14"/>
  <c r="N11" i="14"/>
  <c r="M11" i="14"/>
  <c r="J11" i="14"/>
  <c r="I11" i="14"/>
  <c r="H11" i="14"/>
  <c r="G11" i="14"/>
  <c r="F11" i="14"/>
  <c r="E11" i="14"/>
  <c r="P11" i="14"/>
  <c r="W22" i="14"/>
  <c r="G22" i="14"/>
  <c r="T22" i="14"/>
  <c r="F22" i="14"/>
  <c r="S22" i="14"/>
  <c r="P22" i="14"/>
  <c r="O22" i="14"/>
  <c r="N22" i="14"/>
  <c r="M22" i="14"/>
  <c r="L22" i="14"/>
  <c r="J22" i="14"/>
  <c r="I22" i="14"/>
  <c r="H22" i="14"/>
  <c r="U22" i="14"/>
  <c r="E22" i="14"/>
  <c r="R22" i="14"/>
  <c r="Q22" i="14"/>
  <c r="K22" i="14"/>
  <c r="I15" i="14"/>
  <c r="H15" i="14"/>
  <c r="U15" i="14"/>
  <c r="W15" i="14"/>
  <c r="E15" i="14"/>
  <c r="M15" i="14"/>
  <c r="K15" i="14"/>
  <c r="J15" i="14"/>
  <c r="G15" i="14"/>
  <c r="T15" i="14"/>
  <c r="F15" i="14"/>
  <c r="S15" i="14"/>
  <c r="R15" i="14"/>
  <c r="Q15" i="14"/>
  <c r="P15" i="14"/>
  <c r="O15" i="14"/>
  <c r="N15" i="14"/>
  <c r="L15" i="14"/>
  <c r="P10" i="14"/>
  <c r="O10" i="14"/>
  <c r="K10" i="14"/>
  <c r="J10" i="14"/>
  <c r="I10" i="14"/>
  <c r="H10" i="14"/>
  <c r="W10" i="14"/>
  <c r="G10" i="14"/>
  <c r="T10" i="14"/>
  <c r="F10" i="14"/>
  <c r="E10" i="14"/>
  <c r="R10" i="14"/>
  <c r="Q10" i="14"/>
  <c r="N10" i="14"/>
  <c r="M10" i="14"/>
  <c r="L10" i="14"/>
  <c r="U10" i="14"/>
  <c r="S10" i="14"/>
  <c r="M14" i="14"/>
  <c r="L14" i="14"/>
  <c r="W14" i="14"/>
  <c r="U14" i="14"/>
  <c r="T14" i="14"/>
  <c r="S14" i="14"/>
  <c r="R14" i="14"/>
  <c r="P14" i="14"/>
  <c r="O14" i="14"/>
  <c r="N14" i="14"/>
  <c r="K14" i="14"/>
  <c r="J14" i="14"/>
  <c r="I14" i="14"/>
  <c r="H14" i="14"/>
  <c r="G14" i="14"/>
  <c r="F14" i="14"/>
  <c r="E14" i="14"/>
  <c r="Q14" i="14"/>
  <c r="K21" i="14"/>
  <c r="W21" i="14"/>
  <c r="J21" i="14"/>
  <c r="G21" i="14"/>
  <c r="F21" i="14"/>
  <c r="E21" i="14"/>
  <c r="O21" i="14"/>
  <c r="M21" i="14"/>
  <c r="L21" i="14"/>
  <c r="I21" i="14"/>
  <c r="H21" i="14"/>
  <c r="U21" i="14"/>
  <c r="T21" i="14"/>
  <c r="S21" i="14"/>
  <c r="R21" i="14"/>
  <c r="Q21" i="14"/>
  <c r="P21" i="14"/>
  <c r="N21" i="14"/>
  <c r="G9" i="14"/>
  <c r="T9" i="14"/>
  <c r="F9" i="14"/>
  <c r="S9" i="14"/>
  <c r="W9" i="14"/>
  <c r="I9" i="14"/>
  <c r="H9" i="14"/>
  <c r="U9" i="14"/>
  <c r="E9" i="14"/>
  <c r="R9" i="14"/>
  <c r="Q9" i="14"/>
  <c r="P9" i="14"/>
  <c r="O9" i="14"/>
  <c r="N9" i="14"/>
  <c r="M9" i="14"/>
  <c r="L9" i="14"/>
  <c r="K9" i="14"/>
  <c r="J9" i="14"/>
  <c r="E16" i="14"/>
  <c r="R16" i="14"/>
  <c r="Q16" i="14"/>
  <c r="N16" i="14"/>
  <c r="M16" i="14"/>
  <c r="L16" i="14"/>
  <c r="K16" i="14"/>
  <c r="J16" i="14"/>
  <c r="H16" i="14"/>
  <c r="G16" i="14"/>
  <c r="T16" i="14"/>
  <c r="F16" i="14"/>
  <c r="S16" i="14"/>
  <c r="P16" i="14"/>
  <c r="O16" i="14"/>
  <c r="W16" i="14"/>
  <c r="I16" i="14"/>
  <c r="U16" i="14"/>
  <c r="Q26" i="14"/>
  <c r="P26" i="14"/>
  <c r="H26" i="14"/>
  <c r="T26" i="14"/>
  <c r="F26" i="14"/>
  <c r="S26" i="14"/>
  <c r="E26" i="14"/>
  <c r="R26" i="14"/>
  <c r="O26" i="14"/>
  <c r="N26" i="14"/>
  <c r="M26" i="14"/>
  <c r="L26" i="14"/>
  <c r="K26" i="14"/>
  <c r="J26" i="14"/>
  <c r="W26" i="14"/>
  <c r="I26" i="14"/>
  <c r="U26" i="14"/>
  <c r="G26" i="14"/>
  <c r="H25" i="14"/>
  <c r="U25" i="14"/>
  <c r="G25" i="14"/>
  <c r="T25" i="14"/>
  <c r="Q25" i="14"/>
  <c r="P25" i="14"/>
  <c r="O25" i="14"/>
  <c r="N25" i="14"/>
  <c r="M25" i="14"/>
  <c r="K25" i="14"/>
  <c r="J25" i="14"/>
  <c r="I25" i="14"/>
  <c r="F25" i="14"/>
  <c r="S25" i="14"/>
  <c r="E25" i="14"/>
  <c r="R25" i="14"/>
  <c r="W25" i="14"/>
  <c r="L25" i="14"/>
  <c r="O20" i="14"/>
  <c r="N20" i="14"/>
  <c r="U20" i="14"/>
  <c r="T20" i="14"/>
  <c r="F20" i="14"/>
  <c r="R20" i="14"/>
  <c r="Q20" i="14"/>
  <c r="P20" i="14"/>
  <c r="W20" i="14"/>
  <c r="M20" i="14"/>
  <c r="L20" i="14"/>
  <c r="K20" i="14"/>
  <c r="J20" i="14"/>
  <c r="I20" i="14"/>
  <c r="H20" i="14"/>
  <c r="G20" i="14"/>
  <c r="S20" i="14"/>
  <c r="E20" i="14"/>
  <c r="F19" i="14"/>
  <c r="S19" i="14"/>
  <c r="E19" i="14"/>
  <c r="R19" i="14"/>
  <c r="O19" i="14"/>
  <c r="N19" i="14"/>
  <c r="M19" i="14"/>
  <c r="L19" i="14"/>
  <c r="K19" i="14"/>
  <c r="I19" i="14"/>
  <c r="H19" i="14"/>
  <c r="U19" i="14"/>
  <c r="G19" i="14"/>
  <c r="T19" i="14"/>
  <c r="Q19" i="14"/>
  <c r="W19" i="14"/>
  <c r="P19" i="14"/>
  <c r="J19" i="14"/>
  <c r="N17" i="14"/>
  <c r="M17" i="14"/>
  <c r="U17" i="14"/>
  <c r="T17" i="14"/>
  <c r="S17" i="14"/>
  <c r="E17" i="14"/>
  <c r="Q17" i="14"/>
  <c r="P17" i="14"/>
  <c r="O17" i="14"/>
  <c r="L17" i="14"/>
  <c r="K17" i="14"/>
  <c r="J17" i="14"/>
  <c r="W17" i="14"/>
  <c r="I17" i="14"/>
  <c r="H17" i="14"/>
  <c r="G17" i="14"/>
  <c r="F17" i="14"/>
  <c r="R17" i="14"/>
  <c r="C6" i="14"/>
  <c r="V26" i="11"/>
  <c r="V27" i="11" s="1"/>
  <c r="V28" i="11" s="1"/>
  <c r="V29" i="11" s="1"/>
  <c r="V30" i="11" s="1"/>
  <c r="V31" i="11" s="1"/>
  <c r="V32" i="11" s="1"/>
  <c r="V33" i="11" s="1"/>
  <c r="V34" i="11" s="1"/>
  <c r="V35" i="11" s="1"/>
  <c r="V36" i="11" s="1"/>
  <c r="V37" i="11" s="1"/>
  <c r="V38" i="11" s="1"/>
  <c r="V39" i="11" s="1"/>
  <c r="V40" i="11" s="1"/>
  <c r="V41" i="11" s="1"/>
  <c r="V42" i="11" s="1"/>
  <c r="V43" i="11" s="1"/>
  <c r="V44" i="11" s="1"/>
  <c r="V45" i="11" s="1"/>
  <c r="V46" i="11" s="1"/>
  <c r="V47" i="11" s="1"/>
  <c r="V48" i="11" s="1"/>
  <c r="V49" i="11" s="1"/>
  <c r="V50" i="11" s="1"/>
  <c r="V51" i="11" s="1"/>
  <c r="V52" i="11" s="1"/>
  <c r="V53" i="11" s="1"/>
  <c r="V54" i="11" s="1"/>
  <c r="V55" i="11" s="1"/>
  <c r="V56" i="11" s="1"/>
  <c r="V57" i="11" s="1"/>
  <c r="V58" i="11" s="1"/>
  <c r="V59" i="11" s="1"/>
  <c r="V60" i="11" s="1"/>
  <c r="V61" i="11" s="1"/>
  <c r="V62" i="11" s="1"/>
  <c r="V63" i="11" s="1"/>
  <c r="V64" i="11" s="1"/>
  <c r="W8" i="14" l="1"/>
  <c r="W33" i="14" s="1"/>
  <c r="I8" i="14"/>
  <c r="I33" i="14" s="1"/>
  <c r="E8" i="14"/>
  <c r="E33" i="14" s="1"/>
  <c r="J8" i="14"/>
  <c r="J33" i="14" s="1"/>
  <c r="T8" i="14"/>
  <c r="T33" i="14" s="1"/>
  <c r="M8" i="14"/>
  <c r="M33" i="14" s="1"/>
  <c r="F8" i="14"/>
  <c r="F33" i="14" s="1"/>
  <c r="G8" i="14"/>
  <c r="G33" i="14" s="1"/>
  <c r="H8" i="14"/>
  <c r="H33" i="14" s="1"/>
  <c r="Q8" i="14"/>
  <c r="Q33" i="14" s="1"/>
  <c r="U8" i="14"/>
  <c r="U33" i="14" s="1"/>
  <c r="L8" i="14"/>
  <c r="L33" i="14" s="1"/>
  <c r="O8" i="14"/>
  <c r="O33" i="14" s="1"/>
  <c r="S8" i="14"/>
  <c r="S33" i="14" s="1"/>
  <c r="K8" i="14"/>
  <c r="K33" i="14" s="1"/>
  <c r="P8" i="14"/>
  <c r="P33" i="14" s="1"/>
  <c r="N8" i="14"/>
  <c r="N33" i="14" s="1"/>
  <c r="AA13" i="11"/>
  <c r="Z13" i="11" s="1"/>
  <c r="AA11" i="11"/>
  <c r="Z11" i="11" s="1"/>
  <c r="X13" i="11"/>
  <c r="W13" i="11"/>
  <c r="W11" i="11" s="1"/>
  <c r="R33" i="14"/>
  <c r="W35" i="14" l="1"/>
  <c r="W36" i="14" s="1"/>
  <c r="AS2" i="6"/>
  <c r="AS3" i="6" s="1"/>
  <c r="F35" i="14"/>
  <c r="AC2" i="6"/>
  <c r="I35" i="14"/>
  <c r="AF2" i="6"/>
  <c r="E35" i="14"/>
  <c r="AB2" i="6"/>
  <c r="G35" i="14"/>
  <c r="AD2" i="6"/>
  <c r="T35" i="14"/>
  <c r="AQ2" i="6"/>
  <c r="J35" i="14"/>
  <c r="AG2" i="6"/>
  <c r="S35" i="14"/>
  <c r="AP2" i="6"/>
  <c r="O35" i="14"/>
  <c r="AL2" i="6"/>
  <c r="H35" i="14"/>
  <c r="AE2" i="6"/>
  <c r="U35" i="14"/>
  <c r="AR2" i="6"/>
  <c r="Q35" i="14"/>
  <c r="AN2" i="6"/>
  <c r="R35" i="14"/>
  <c r="AO2" i="6"/>
  <c r="L35" i="14"/>
  <c r="AI2" i="6"/>
  <c r="N35" i="14"/>
  <c r="AK2" i="6"/>
  <c r="P35" i="14"/>
  <c r="AM2" i="6"/>
  <c r="M35" i="14"/>
  <c r="AJ2" i="6"/>
  <c r="K35" i="14"/>
  <c r="AH2" i="6"/>
  <c r="A28" i="11"/>
  <c r="A12" i="11"/>
  <c r="A18" i="11"/>
  <c r="A22" i="11"/>
  <c r="A16" i="11"/>
  <c r="A20" i="11"/>
  <c r="A26" i="11"/>
  <c r="A10" i="11"/>
  <c r="A14" i="11"/>
  <c r="A8" i="11"/>
  <c r="A24" i="11"/>
  <c r="A6" i="11"/>
  <c r="A30" i="11"/>
  <c r="W14" i="11"/>
  <c r="C4" i="11" s="1"/>
  <c r="K36" i="14" l="1"/>
  <c r="AH3" i="6"/>
  <c r="G36" i="14"/>
  <c r="AD3" i="6"/>
  <c r="L36" i="14"/>
  <c r="AI3" i="6"/>
  <c r="J36" i="14"/>
  <c r="AG3" i="6"/>
  <c r="T36" i="14"/>
  <c r="AQ3" i="6"/>
  <c r="Q36" i="14"/>
  <c r="AN3" i="6"/>
  <c r="U36" i="14"/>
  <c r="AR3" i="6"/>
  <c r="P36" i="14"/>
  <c r="AM3" i="6"/>
  <c r="I36" i="14"/>
  <c r="AF3" i="6"/>
  <c r="S36" i="14"/>
  <c r="AP3" i="6"/>
  <c r="R36" i="14"/>
  <c r="AO3" i="6"/>
  <c r="M36" i="14"/>
  <c r="AJ3" i="6"/>
  <c r="O36" i="14"/>
  <c r="AL3" i="6"/>
  <c r="E36" i="14"/>
  <c r="AB3" i="6"/>
  <c r="H36" i="14"/>
  <c r="AE3" i="6"/>
  <c r="N36" i="14"/>
  <c r="AK3" i="6"/>
  <c r="F36" i="14"/>
  <c r="AC3" i="6"/>
  <c r="C24" i="11"/>
  <c r="O24" i="11"/>
  <c r="O8" i="11"/>
  <c r="C8" i="11"/>
  <c r="O14" i="11"/>
  <c r="C14" i="11"/>
  <c r="O10" i="11"/>
  <c r="C10" i="11"/>
  <c r="C26" i="11"/>
  <c r="O26" i="11"/>
  <c r="C30" i="11"/>
  <c r="O30" i="11"/>
  <c r="O6" i="11"/>
  <c r="B6" i="11" s="1"/>
  <c r="C6" i="11"/>
  <c r="C20" i="11"/>
  <c r="O20" i="11"/>
  <c r="O16" i="11"/>
  <c r="C16" i="11"/>
  <c r="C22" i="11"/>
  <c r="O22" i="11"/>
  <c r="O18" i="11"/>
  <c r="C18" i="11"/>
  <c r="O12" i="11"/>
  <c r="C12" i="11"/>
  <c r="O28" i="11"/>
  <c r="C28" i="11"/>
  <c r="B8" i="11" l="1"/>
  <c r="B10" i="11" s="1"/>
  <c r="B12" i="11" s="1"/>
  <c r="B14" i="11" s="1"/>
  <c r="B16" i="11" s="1"/>
  <c r="B18" i="11" s="1"/>
  <c r="B20" i="11" s="1"/>
  <c r="B22" i="11" s="1"/>
  <c r="B24" i="11" s="1"/>
  <c r="B26" i="11" s="1"/>
  <c r="B28" i="11" s="1"/>
  <c r="B30" i="11" s="1"/>
  <c r="G2" i="6" l="1"/>
  <c r="G3" i="6" l="1"/>
  <c r="C249" i="5" l="1"/>
  <c r="G6" i="6" l="1"/>
  <c r="G20" i="6" l="1"/>
  <c r="G41" i="6"/>
  <c r="G10" i="6"/>
  <c r="G4" i="6"/>
  <c r="G12" i="6"/>
  <c r="G24" i="6"/>
  <c r="G36" i="6"/>
  <c r="G33" i="6"/>
  <c r="G5" i="6"/>
  <c r="G21" i="6"/>
  <c r="G17" i="6"/>
  <c r="G22" i="6"/>
  <c r="G18" i="6"/>
  <c r="G39" i="6"/>
  <c r="G26" i="6"/>
  <c r="G28" i="6"/>
  <c r="G15" i="6"/>
  <c r="G32" i="6"/>
  <c r="G30" i="6"/>
  <c r="G8" i="6"/>
  <c r="G38" i="6"/>
  <c r="G13" i="6"/>
  <c r="G23" i="6"/>
  <c r="G31" i="6"/>
  <c r="G34" i="6"/>
  <c r="G40" i="6"/>
  <c r="G37" i="6"/>
  <c r="G9" i="6"/>
  <c r="G11" i="6"/>
  <c r="G14" i="6"/>
  <c r="G27" i="6"/>
  <c r="G16" i="6"/>
  <c r="G25" i="6"/>
  <c r="G29" i="6"/>
  <c r="G19" i="6"/>
  <c r="G35" i="6"/>
  <c r="G7" i="6"/>
</calcChain>
</file>

<file path=xl/comments1.xml><?xml version="1.0" encoding="utf-8"?>
<comments xmlns="http://schemas.openxmlformats.org/spreadsheetml/2006/main">
  <authors>
    <author>Akademia Komputerowa AkKom</author>
  </authors>
  <commentList>
    <comment ref="M1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Prosta obsługa arkuszy Excela</t>
        </r>
      </text>
    </comment>
    <comment ref="N1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Formatowanie arkusza</t>
        </r>
      </text>
    </comment>
    <comment ref="O1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Odszukiwanie i poprawa błędów</t>
        </r>
      </text>
    </comment>
    <comment ref="P1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Proste Formuły 
i podstawowe funkcje</t>
        </r>
      </text>
    </comment>
    <comment ref="Q1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Adresowanie względne 
i bezwzględne</t>
        </r>
      </text>
    </comment>
    <comment ref="R1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Skróty klawiaturowe</t>
        </r>
      </text>
    </comment>
    <comment ref="S1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 xml:space="preserve">Sortowanie,
Filtrowanie </t>
        </r>
      </text>
    </comment>
    <comment ref="T1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Funkcje logiczne</t>
        </r>
      </text>
    </comment>
    <comment ref="U1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Praca z tekstem 
z wykorzystaniem funkcji i narzędzi</t>
        </r>
      </text>
    </comment>
    <comment ref="V1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Funkcje daty i czasu</t>
        </r>
      </text>
    </comment>
    <comment ref="W1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Funkcje porównywania 
i wyszukiwania danych</t>
        </r>
      </text>
    </comment>
    <comment ref="X1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Tworzenie raportów 
i analiz za pomocą tabel przestawnych</t>
        </r>
      </text>
    </comment>
    <comment ref="Y1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Wykresy</t>
        </r>
      </text>
    </comment>
    <comment ref="Z1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Formatowanie warunkowe</t>
        </r>
      </text>
    </comment>
    <comment ref="AA1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Sprawdzanie poprawności wprowadzanych danych</t>
        </r>
      </text>
    </comment>
    <comment ref="AB1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Drukowanie</t>
        </r>
      </text>
    </comment>
    <comment ref="AC1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Bezpieczeństwo</t>
        </r>
      </text>
    </comment>
  </commentList>
</comments>
</file>

<file path=xl/comments2.xml><?xml version="1.0" encoding="utf-8"?>
<comments xmlns="http://schemas.openxmlformats.org/spreadsheetml/2006/main">
  <authors>
    <author>Akademia Komputerowa AkKom</author>
  </authors>
  <commentList>
    <comment ref="E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Prosta obsługa arkuszy Excela</t>
        </r>
      </text>
    </comment>
    <comment ref="F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Formatowanie arkusza</t>
        </r>
      </text>
    </comment>
    <comment ref="G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Odszukiwanie i poprawa błędów</t>
        </r>
      </text>
    </comment>
    <comment ref="H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Proste Formuły 
i podstawowe funkcje</t>
        </r>
      </text>
    </comment>
    <comment ref="I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Adresowanie względne 
i bezwzględne</t>
        </r>
      </text>
    </comment>
    <comment ref="J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Skróty klawiaturowe</t>
        </r>
      </text>
    </comment>
    <comment ref="K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 xml:space="preserve">Sortowanie,
Filtrowanie </t>
        </r>
      </text>
    </comment>
    <comment ref="L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Funkcje logiczne</t>
        </r>
      </text>
    </comment>
    <comment ref="M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Praca z tekstem 
z wykorzystaniem funkcji i narzędzi</t>
        </r>
      </text>
    </comment>
    <comment ref="N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Funkcje daty i czasu</t>
        </r>
      </text>
    </comment>
    <comment ref="O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Funkcje porównywania 
i wyszukiwania danych</t>
        </r>
      </text>
    </comment>
    <comment ref="P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Tworzenie raportów 
i analiz za pomocą tabel przestawnych</t>
        </r>
      </text>
    </comment>
    <comment ref="Q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Wykresy</t>
        </r>
      </text>
    </comment>
    <comment ref="R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Formatowanie warunkowe</t>
        </r>
      </text>
    </comment>
    <comment ref="S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Sprawdzanie poprawności wprowadzanych danych</t>
        </r>
      </text>
    </comment>
    <comment ref="T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Drukowanie</t>
        </r>
      </text>
    </comment>
    <comment ref="U5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Bezpieczeństwo</t>
        </r>
      </text>
    </comment>
    <comment ref="E40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Prosta obsługa arkuszy Excela</t>
        </r>
      </text>
    </comment>
    <comment ref="F40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Formatowanie arkusza</t>
        </r>
      </text>
    </comment>
    <comment ref="G40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Odszukiwanie i poprawa błędów</t>
        </r>
      </text>
    </comment>
    <comment ref="H40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Proste Formuły 
i podstawowe funkcje</t>
        </r>
      </text>
    </comment>
    <comment ref="I40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Adresowanie względne 
i bezwzględne</t>
        </r>
      </text>
    </comment>
    <comment ref="J40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Skróty klawiaturowe</t>
        </r>
      </text>
    </comment>
    <comment ref="K40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 xml:space="preserve">Sortowanie,
Filtrowanie </t>
        </r>
      </text>
    </comment>
    <comment ref="L40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Funkcje logiczne</t>
        </r>
      </text>
    </comment>
    <comment ref="M40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Praca z tekstem 
z wykorzystaniem funkcji i narzędzi</t>
        </r>
      </text>
    </comment>
    <comment ref="N40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Funkcje daty i czasu</t>
        </r>
      </text>
    </comment>
    <comment ref="O40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Funkcje porównywania 
i wyszukiwania danych</t>
        </r>
      </text>
    </comment>
    <comment ref="P40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Tworzenie raportów 
i analiz za pomocą tabel przestawnych</t>
        </r>
      </text>
    </comment>
    <comment ref="Q40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Wykresy</t>
        </r>
      </text>
    </comment>
    <comment ref="R40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Formatowanie warunkowe</t>
        </r>
      </text>
    </comment>
    <comment ref="S40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Sprawdzanie poprawności wprowadzanych danych</t>
        </r>
      </text>
    </comment>
    <comment ref="T40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Drukowanie</t>
        </r>
      </text>
    </comment>
    <comment ref="U40" authorId="0">
      <text>
        <r>
          <rPr>
            <b/>
            <sz val="10"/>
            <color indexed="9"/>
            <rFont val="Calibri"/>
            <family val="2"/>
            <charset val="238"/>
            <scheme val="minor"/>
          </rPr>
          <t>Bezpieczeństwo</t>
        </r>
      </text>
    </comment>
  </commentList>
</comments>
</file>

<file path=xl/sharedStrings.xml><?xml version="1.0" encoding="utf-8"?>
<sst xmlns="http://schemas.openxmlformats.org/spreadsheetml/2006/main" count="477" uniqueCount="294">
  <si>
    <t>Kolumna oznaczona jest:</t>
  </si>
  <si>
    <t>Skróty klawiaturowe</t>
  </si>
  <si>
    <t>Klawiszem DELETE usuwamy:</t>
  </si>
  <si>
    <t>Funkcje logiczne</t>
  </si>
  <si>
    <t>Formatowanie warunkowe</t>
  </si>
  <si>
    <t>Odszukiwanie i poprawa błędów</t>
  </si>
  <si>
    <t>Bezpieczeństwo</t>
  </si>
  <si>
    <t>Praca z tekstem z wykorzystaniem funkcji i narzędzi</t>
  </si>
  <si>
    <t xml:space="preserve">Sortowanie Filtrowanie </t>
  </si>
  <si>
    <t>Funkcje daty i czasu</t>
  </si>
  <si>
    <t>Drukowanie</t>
  </si>
  <si>
    <t>Formatowanie arkusza</t>
  </si>
  <si>
    <t>Sprawdzanie poprawności wprowadzanych danych</t>
  </si>
  <si>
    <t>Funkcja ORAZ sprawdza czy:</t>
  </si>
  <si>
    <t>Tworzenie raportów i analiz za pomocą tabel przestawnych</t>
  </si>
  <si>
    <t>Adresowanie względne i bezwzględne</t>
  </si>
  <si>
    <t>Proste Formuły i podstawowe funkcje</t>
  </si>
  <si>
    <t>Funkcje porównywania i wyszukiwania danych</t>
  </si>
  <si>
    <t>Grupa</t>
  </si>
  <si>
    <t>Nie wiem jak to zrobić</t>
  </si>
  <si>
    <t>Nie wiem co oznacza</t>
  </si>
  <si>
    <t>Nie wiem</t>
  </si>
  <si>
    <t>MAX</t>
  </si>
  <si>
    <t>MIN</t>
  </si>
  <si>
    <t>MAKS</t>
  </si>
  <si>
    <t>Nie wiem jakiej funkcji należy użyć</t>
  </si>
  <si>
    <t>=SUMA(A1:A5)</t>
  </si>
  <si>
    <t>=SUMA(A1-A5)</t>
  </si>
  <si>
    <t>=SUMA(A1/A5)</t>
  </si>
  <si>
    <t>=A1-B1</t>
  </si>
  <si>
    <t>=A1:B1</t>
  </si>
  <si>
    <t>$A$1</t>
  </si>
  <si>
    <t>#A#1</t>
  </si>
  <si>
    <t xml:space="preserve"> A1</t>
  </si>
  <si>
    <t>Jeden warunek został spełniony</t>
  </si>
  <si>
    <t>Jeden lub drugi warunek został spełniony</t>
  </si>
  <si>
    <t>Funkcja JEŻELI służy do:</t>
  </si>
  <si>
    <t>Nie wiem do czego służy ta funkcja</t>
  </si>
  <si>
    <t>Aby zamienić litery na DRUKOWANE użyjesz:</t>
  </si>
  <si>
    <t>znaku &amp;</t>
  </si>
  <si>
    <t>znaku $</t>
  </si>
  <si>
    <t>Do porównania i wyszukania danych w dwóch tabelach użyję funkcji:</t>
  </si>
  <si>
    <t>WYSZUKAJ.PIONOWO</t>
  </si>
  <si>
    <t>WYSZUKAJ.ZAKRES</t>
  </si>
  <si>
    <t>PORÓWNAJ.TABELE</t>
  </si>
  <si>
    <t>TABELA PRZESTAWNA</t>
  </si>
  <si>
    <t>FILTROWANIE i funkcji SUMOWANIA</t>
  </si>
  <si>
    <t>Aby szybko zsumować dane liczbowe za pomocą tabeli przestawnej należy przenieść:</t>
  </si>
  <si>
    <t>A5</t>
  </si>
  <si>
    <t>5A</t>
  </si>
  <si>
    <t>B5A</t>
  </si>
  <si>
    <t>Zapis A1:A20 oznacza:</t>
  </si>
  <si>
    <t>Zakres danych od komórki A1 do komórki A20</t>
  </si>
  <si>
    <t>Jest to błędny zapis</t>
  </si>
  <si>
    <t>1,2,3,4</t>
  </si>
  <si>
    <t>A1,B1,C1,D1</t>
  </si>
  <si>
    <t>=A1/B1</t>
  </si>
  <si>
    <t>CTRL+A</t>
  </si>
  <si>
    <t>CTRL+C</t>
  </si>
  <si>
    <t>CTRL+Y</t>
  </si>
  <si>
    <t>CTRL+;</t>
  </si>
  <si>
    <t>CTRL+G</t>
  </si>
  <si>
    <t>Etykiety danych</t>
  </si>
  <si>
    <t>Wartości danych</t>
  </si>
  <si>
    <t>Wykresy</t>
  </si>
  <si>
    <t>Kolor wypełnienia komórek</t>
  </si>
  <si>
    <t>Formatowanie danych na tabelę</t>
  </si>
  <si>
    <t>Wartości słupków</t>
  </si>
  <si>
    <t>Aby zablokować możliwość edycji danych na arkuszu należy zastosować:</t>
  </si>
  <si>
    <t>Prosta obsługa arkuszy Excela</t>
  </si>
  <si>
    <t>Dzielenie danych znajdujących się w komórkach A1 i A20</t>
  </si>
  <si>
    <t>Za pomocą jakiego narzędzia w programie Excel można poukładać dane alfabetycznie:</t>
  </si>
  <si>
    <t>łączenia tekstu funkcją POŁĄCZ.TEKSTY</t>
  </si>
  <si>
    <t>Duplikujące się wartości</t>
  </si>
  <si>
    <t>Usuń duplikaty</t>
  </si>
  <si>
    <t>Tekst występujący</t>
  </si>
  <si>
    <t>Konsoliduj</t>
  </si>
  <si>
    <t>Poprawność danych</t>
  </si>
  <si>
    <t>Tekst jako kolumny</t>
  </si>
  <si>
    <t>Poprawność danych--&gt;Lista</t>
  </si>
  <si>
    <t>Aby zmieścić na jednej stronie wydruku (A4) wszystkie dane z arkusza:</t>
  </si>
  <si>
    <t>Ochronę arkusza</t>
  </si>
  <si>
    <t>Ochronę skoroszytu</t>
  </si>
  <si>
    <t>Ochronę wartości</t>
  </si>
  <si>
    <t>Poprawność danych--&gt; Pole Kombi</t>
  </si>
  <si>
    <t>Poprawność danych--&gt;Liczby całkowite</t>
  </si>
  <si>
    <t>Wybierz zestaw pytań:</t>
  </si>
  <si>
    <t>Zapis A$1 oznacza:</t>
  </si>
  <si>
    <t>obrazek (dobra)</t>
  </si>
  <si>
    <t>Aby zablokować adres komórki (odwołanie bezwzględne) użyję zapisu:</t>
  </si>
  <si>
    <t>Test kwalifikujący na poziom szkolenia z programu Excel</t>
  </si>
  <si>
    <t>Imię</t>
  </si>
  <si>
    <t>Nazwisko</t>
  </si>
  <si>
    <t>Nazwa firmy (opcjonalnie)</t>
  </si>
  <si>
    <t>Tworzenia prostych tabel</t>
  </si>
  <si>
    <t>Uzupełniania danych</t>
  </si>
  <si>
    <t>Porównywania i wyszukiwania danych w tabelach</t>
  </si>
  <si>
    <t>Tworzenia zestawień liczbowych, kosztowych itp.</t>
  </si>
  <si>
    <t>Pobierania danych z innych programów np. SAP, programy księgowe i inne</t>
  </si>
  <si>
    <t>Tworzenia kalkulacji opłacalności</t>
  </si>
  <si>
    <t>Jak często używasz lub będziesz używał Excela w pracy?:</t>
  </si>
  <si>
    <t>codziennie</t>
  </si>
  <si>
    <t>raz lub kilka razy w tygodniu</t>
  </si>
  <si>
    <t>raz lub kilka razy w miesiącu</t>
  </si>
  <si>
    <t>bardzo rzadko</t>
  </si>
  <si>
    <t>Wskazanie co robi</t>
  </si>
  <si>
    <t>Numer zapytania</t>
  </si>
  <si>
    <t>Jak często używa  Excela</t>
  </si>
  <si>
    <t>Odpowiedź</t>
  </si>
  <si>
    <t>Tworzenia prostych obliczeń w tabelach np. sumowanie danych, obliczanie średnich</t>
  </si>
  <si>
    <t>Tworzenia analiz</t>
  </si>
  <si>
    <t>Tworzenia raportów</t>
  </si>
  <si>
    <t>Tworzenia obliczeń lub raportów dotyczących kadr np. obliczanie lat pracy, liczby dni na zwolnieniu, liczby pracowników w działach itp.</t>
  </si>
  <si>
    <t>Tworzenia obliczeń lub raportów dotyczących magazynów</t>
  </si>
  <si>
    <t>Tworzenia obliczeń lub raportów dotyczących produkcji</t>
  </si>
  <si>
    <t>Tworzenia obliczeń lub raportów dotyczących danych księgowych</t>
  </si>
  <si>
    <t>Tworzenia obliczeń lub raportów kosztowych lub danych bankowych</t>
  </si>
  <si>
    <t>Tworzenia bilansów miesięcznych</t>
  </si>
  <si>
    <t>Obliczania danych związanych z datami np. obliczanie dat, operacje na datach, obliczanie liczby dni i lat pomiędzy datami itp.</t>
  </si>
  <si>
    <t>Rozliczania czasu np. czasu pracy, czasu przewozu towarów, itp.</t>
  </si>
  <si>
    <t>Pracy z dużą ilością danych liczbowych, tekstowych, itp.</t>
  </si>
  <si>
    <t>Tworzenia wykresów i prezentacji danych np. liczbowych</t>
  </si>
  <si>
    <t>W codziennej pracy wykorzystujesz lub będziesz wykorzystywał program Excel do:</t>
  </si>
  <si>
    <t>Prawidłowy zapis mnożenia wartości z komórek A1 i B1 to:</t>
  </si>
  <si>
    <t>=A1xB1</t>
  </si>
  <si>
    <t>=A1*B1</t>
  </si>
  <si>
    <t>=B1/A1</t>
  </si>
  <si>
    <t>Prawidłowy zapis dzielenia wartości z komórki A1 przez wartość z komórki B1 to:</t>
  </si>
  <si>
    <t>Zablokowanie wiersza w adresie komórki</t>
  </si>
  <si>
    <t>Zablokowanie kolumny w adresie komórki</t>
  </si>
  <si>
    <t>Zablokowanie wiersza i kolumny w adresie komórki</t>
  </si>
  <si>
    <t>Formatowanie komórki</t>
  </si>
  <si>
    <t>Wartości z komórki</t>
  </si>
  <si>
    <t>Usuwamy całą komórkę</t>
  </si>
  <si>
    <t>Wpiszę wszystkie wartości ręcznie</t>
  </si>
  <si>
    <t>Tła komórki</t>
  </si>
  <si>
    <t>Czcionki tekstu</t>
  </si>
  <si>
    <t>Obramowania komórki</t>
  </si>
  <si>
    <t>Użyć opcji znajdującej się pod ikoną</t>
  </si>
  <si>
    <t>Pomnożyć dane * 1oo</t>
  </si>
  <si>
    <t>Wpisać % w komórce</t>
  </si>
  <si>
    <t>Błąd #ARG oznacza, że:</t>
  </si>
  <si>
    <t>Funkcja zawiera nieprawidłowe znaki</t>
  </si>
  <si>
    <t>Nazwa funkcji jest niepoprawna</t>
  </si>
  <si>
    <t>Za pomocą grupowania danych</t>
  </si>
  <si>
    <t>Za pomocą formatowania danych</t>
  </si>
  <si>
    <t>Za pomocą sortowania danych</t>
  </si>
  <si>
    <t>Dwa (i więcej) warunki na raz zostały spełnione</t>
  </si>
  <si>
    <t>Porównywania kilku tabel</t>
  </si>
  <si>
    <t>Obliczania np. wysokości premii zależnej od przepracowanej liczby godzin w danym miesiącu</t>
  </si>
  <si>
    <t>Wyciągania roku z daty</t>
  </si>
  <si>
    <t>Znak #N/D pojawiający się w funkcjach wyszukujących oznacza, że:</t>
  </si>
  <si>
    <t>Aby porównanie danych w dwóch tabelach za pomocą funkcji wyszukiwania było możliwe tabele muszą spełniać następujące warunki:</t>
  </si>
  <si>
    <t>Wpiszę ponownie litery z dużych liter</t>
  </si>
  <si>
    <t>Wykorzystam funkcję LITERY.WIELKIE</t>
  </si>
  <si>
    <t>Wykorzystam funkcję LITERY.DUŻE</t>
  </si>
  <si>
    <t>Aby wyodrębnić z dowolnego  tekstu pierwsze 2 litery użyję:</t>
  </si>
  <si>
    <t>Funkcji LEWY</t>
  </si>
  <si>
    <t>Funkcji PRAWY</t>
  </si>
  <si>
    <t>Funkcji PODZIEL</t>
  </si>
  <si>
    <t>Aby połączyć np. imię z nazwiskiem (z komórek A1 i B1) użyję:</t>
  </si>
  <si>
    <t>Wpiszę do komórki A1 wartość 1, do komórki A2 wartość 2, następnie zaznaczę obie komórki i za pomocą uchwytu wypełnienia przeciągnę zaznaczenie w dół</t>
  </si>
  <si>
    <t>Aby automatycznie ponumerować wiersze w tabelce (liczba porządkowa):</t>
  </si>
  <si>
    <t>Wpiszę do komórki A1 wartość 1, następnie za pomocą uchwytu wypełnienia przeciągnę zaznaczenie w dół</t>
  </si>
  <si>
    <t>Aby wyodrębnić rok z daty użyję:</t>
  </si>
  <si>
    <t>Użyć funkcji DATA</t>
  </si>
  <si>
    <t>Odjąć dwie daty od siebie</t>
  </si>
  <si>
    <t>Użyć funkcji ROK</t>
  </si>
  <si>
    <t>Narzędzia do rozdzielania tekstu (TEKST JAKO KOLUMNY)</t>
  </si>
  <si>
    <t>Funkcji ROK</t>
  </si>
  <si>
    <t>Aby szybko wydrukować tylko część danych:</t>
  </si>
  <si>
    <t>Szukana wartość nie została odnaleziona</t>
  </si>
  <si>
    <t>Posiadają wspólne wartości</t>
  </si>
  <si>
    <t>Źle wpisano nazwę funkcji</t>
  </si>
  <si>
    <t>Są tych samych rozmiarów</t>
  </si>
  <si>
    <t>Dane zostały pominięte</t>
  </si>
  <si>
    <t>Znajdują się w tym samym arkuszu</t>
  </si>
  <si>
    <t>Aby szybko zliczyć sumę z ilości zamówionych towarów ze względu na 5 wybranych klientów należy:</t>
  </si>
  <si>
    <t>Stworzyć TABELĘ PRZESTAWNĄ</t>
  </si>
  <si>
    <t>Użyć FILTROWANIA DANYCH i funkcji SUMA</t>
  </si>
  <si>
    <t>Przesortować dane i użyć funkcji SUMA</t>
  </si>
  <si>
    <t>SORTOWANIE i funkcji SUMOWANIA</t>
  </si>
  <si>
    <t>Dane liczbowe do pola WARTOŚĆ</t>
  </si>
  <si>
    <t>Dane liczbowe do POLA WIERSZY</t>
  </si>
  <si>
    <t>Dane liczbowe do pola KOLUMN</t>
  </si>
  <si>
    <t>Sortowania danych i użyć funkcji SUMA</t>
  </si>
  <si>
    <t>Aby szybko przeanalizować wyniki sprzedaży z podziałem na miesiące lub lata należy skorzystać z:</t>
  </si>
  <si>
    <t>Filtrowania danych i użyć funkcji SUMA</t>
  </si>
  <si>
    <t>TABELI PRZESTAWNEJ i użyć opcji GRUPUJ</t>
  </si>
  <si>
    <t>Zmniejszę skalę danych</t>
  </si>
  <si>
    <t>Zmienię widok</t>
  </si>
  <si>
    <t>Wyświetlę linie siatki</t>
  </si>
  <si>
    <t>Zaznaczę właściwe dane i w oknie Drukowanie zaznaczę opcje Zaznaczenie</t>
  </si>
  <si>
    <t>Skopiuję właściwe dane, wkleję je w nowy arkusz i wydrukuję wszystko</t>
  </si>
  <si>
    <t>Usunę dane, które nie będą drukowane i wydrukuję wszystkie strony</t>
  </si>
  <si>
    <t>W funkcji użyto danach o nieprawidłowym typie</t>
  </si>
  <si>
    <t>Prawidłowy zapis adresu komórki to:</t>
  </si>
  <si>
    <t>Aby zsumować wartości z komórek A1, A2, A3, A4 i A5 użyję funkcji:</t>
  </si>
  <si>
    <t>Aby znaleźć największą  wartość w zakresie użyję  funkcji:</t>
  </si>
  <si>
    <t>Aby zaznaczyć całą tabelę użyję skrótu klawiaturowego:</t>
  </si>
  <si>
    <t>Aby wpisać dzisiejszą datę użyję skrótu klawiaturowego:</t>
  </si>
  <si>
    <t>Jakiego narzędzia należy użyć, aby szybko wygenerować raport pokazujący jaka jest np. suma wynagrodzeń w każdym z działów firmy X:</t>
  </si>
  <si>
    <t>Aby wstawić wykres słupkowy  użyję ikony:</t>
  </si>
  <si>
    <t>Aby pokazać nad słupkiem (w wykresie kolumnowym)  jego wartość użyję opcji:</t>
  </si>
  <si>
    <t>Aby szybko wyróżnić kolorami dane spełniające określone warunki użyję opcji:</t>
  </si>
  <si>
    <t>Aby zmienić kolor komórek, w których występują powtarzające się wartości użyję formatowania warunkowego:</t>
  </si>
  <si>
    <t>Aby ograniczyć wpisywanie błędnych wartości do komórek użyję narzędzia:</t>
  </si>
  <si>
    <t>Aby umożliwić wybieranie danych z pola listy zamiast ich wpisywania użyję narzędzia:</t>
  </si>
  <si>
    <t>Aby obliczyć liczbę dni między dwoma datami należy:</t>
  </si>
  <si>
    <t>Aby zamienić wartość liczbową na procentową należy (0,23--&gt;23%):</t>
  </si>
  <si>
    <t>A, B, C, D, E</t>
  </si>
  <si>
    <t/>
  </si>
  <si>
    <t>Czego kolor zmieni użycie ikony               :</t>
  </si>
  <si>
    <t>Automatyzacja czynności za pomocą Makr (VBA)</t>
  </si>
  <si>
    <t>Automatycznej obróbki danych z wykorzystaniem Makr (VBA)</t>
  </si>
  <si>
    <t>Podaj swój adres e-mail, na który mamy przesłać wynik analizy testu:</t>
  </si>
  <si>
    <t>Krok 1</t>
  </si>
  <si>
    <t>Krok 2</t>
  </si>
  <si>
    <t>Krok 3</t>
  </si>
  <si>
    <t>Krok 4</t>
  </si>
  <si>
    <t>Krok 5</t>
  </si>
  <si>
    <t>Krok 6</t>
  </si>
  <si>
    <t>Krok 7</t>
  </si>
  <si>
    <t>Krok 8</t>
  </si>
  <si>
    <t>Krok 9</t>
  </si>
  <si>
    <t>Krok 10</t>
  </si>
  <si>
    <t>Uzupełnij dane osobowe</t>
  </si>
  <si>
    <t>Wypełnij test</t>
  </si>
  <si>
    <t>Test kwalifikacyjny na poziom szkolenia Excel</t>
  </si>
  <si>
    <t>Odpowiedź wypełniającego liczbowa:</t>
  </si>
  <si>
    <t>Odpowiedź tekstowa wypełniającego:</t>
  </si>
  <si>
    <t>Umiejętnosći/grupy</t>
  </si>
  <si>
    <t>Wykazanie co zostało wskazane</t>
  </si>
  <si>
    <t>Uwagi do testu:</t>
  </si>
  <si>
    <t>Pytania na które nie udzielono odpowiedzi:</t>
  </si>
  <si>
    <t>Czy zaznaczono</t>
  </si>
  <si>
    <t>Numery przy tych, które zostały wskazane</t>
  </si>
  <si>
    <t>Wybrane umiętności</t>
  </si>
  <si>
    <t>Uwaga! Nie wybrano żadnej opcji wykorzystywania Excela - 
Powróć do zaznaczania opcji wykorzystania Excela, 
aby można było dokonać analizy umiejętności</t>
  </si>
  <si>
    <t>Dane do wykresu</t>
  </si>
  <si>
    <t>Maximum</t>
  </si>
  <si>
    <t>Ile stanowi grupa w całości wykorzystania Excela</t>
  </si>
  <si>
    <t>Przelicznik</t>
  </si>
  <si>
    <t>Pokazanie danych na wykresie</t>
  </si>
  <si>
    <t>Suma do sprawdzania</t>
  </si>
  <si>
    <t>Koniec testu</t>
  </si>
  <si>
    <t>Nazwa firmy</t>
  </si>
  <si>
    <t>Adres e-mail</t>
  </si>
  <si>
    <t>Numery</t>
  </si>
  <si>
    <t>Sprawdzenie</t>
  </si>
  <si>
    <t>Nie wpisano imienia</t>
  </si>
  <si>
    <t>Nie wpisano nazwiska</t>
  </si>
  <si>
    <t>Nie uzupełniono nazwy firmy</t>
  </si>
  <si>
    <t>Nie podano adresu e-mail, na który należy wysłać analizę testu</t>
  </si>
  <si>
    <t>Tytuł - Dane osobowe</t>
  </si>
  <si>
    <t>Tytuł - zaznaczanie umiejętności</t>
  </si>
  <si>
    <t>Nie wskazano do czego, używasz Excela - zaznacz chociaż jedną najprostszą opcję, aby było możliwe dokonanie pełnej analizy</t>
  </si>
  <si>
    <t>Opcja</t>
  </si>
  <si>
    <t>Tytuł test</t>
  </si>
  <si>
    <t>Nie udzielono odpowiedzi na żadne pytanie testowe, w tym wypadku zostaniesz zakwalifikowany na poziom Podstawowy</t>
  </si>
  <si>
    <t>t</t>
  </si>
  <si>
    <t>Oznaczenia</t>
  </si>
  <si>
    <t>c</t>
  </si>
  <si>
    <t>Brak wypełnionych danych osobowych:</t>
  </si>
  <si>
    <t>Nie zaznaczono, do czego wykorzystujesz Excela:</t>
  </si>
  <si>
    <t>Hiperłącza</t>
  </si>
  <si>
    <t>Adress</t>
  </si>
  <si>
    <t>!A1</t>
  </si>
  <si>
    <t>A1</t>
  </si>
  <si>
    <t>!D6</t>
  </si>
  <si>
    <t>!D8</t>
  </si>
  <si>
    <t>!D10</t>
  </si>
  <si>
    <t>!D12</t>
  </si>
  <si>
    <t>Suma uwag</t>
  </si>
  <si>
    <t>Pytania testowe:</t>
  </si>
  <si>
    <t>Wskaż, do czego wykorzystujesz program Excel</t>
  </si>
  <si>
    <t>Otrzymasz pełną analizę swoich umiejętności, sprawdzisz na jakim poziomie jest Twoja wiedza z Excela oraz dowiesz się jaki kurs będzie dla Ciebie najbardziej odpowiedni</t>
  </si>
  <si>
    <r>
      <t xml:space="preserve">Test wskaże jakie umiejętności (funkcje i narzędzia Excela) powinieneś posiadać, 
aby szybko i sprawnie wykonywać pracę na programie Excel. 
</t>
    </r>
    <r>
      <rPr>
        <b/>
        <sz val="10"/>
        <color rgb="FFA20051"/>
        <rFont val="Calibri"/>
        <family val="2"/>
        <charset val="238"/>
        <scheme val="minor"/>
      </rPr>
      <t>Zdiagnozuje także Twój poziom wiedzy oraz pozwoli wybrać szkolenie najbardziej odpowiednie dla Ciebie.</t>
    </r>
  </si>
  <si>
    <t>waga grup narzędzi i funkcji w Excelu</t>
  </si>
  <si>
    <t>% umiejętności jaki powinieneś posiadać w danej grupie, aby wykonywać zaznaczone opcje</t>
  </si>
  <si>
    <t>% umiejętności jaki powinieneś posiadać w danej grupie aby wykonywać zaznaczone opcje</t>
  </si>
  <si>
    <t>% jaki stanowią poszczególne grupy umiejętności w Excelu</t>
  </si>
  <si>
    <t>Zapisz test używając swojego
 imienia i nazwiska</t>
  </si>
  <si>
    <t>Wyślij test na adres 
test@akkom.net.pl</t>
  </si>
  <si>
    <t>Zobacz, jakich narzędzi i funkcji Excela potrzebujesz, aby 
wykonać zaznaczone zadania</t>
  </si>
  <si>
    <t>Automatyzacja czynności 
za pomocą Makr (VBA)</t>
  </si>
  <si>
    <t>Dane osobowe</t>
  </si>
  <si>
    <t>adres e-mail</t>
  </si>
  <si>
    <t>Powinien w grupie</t>
  </si>
  <si>
    <t>Powinien w całym teście</t>
  </si>
  <si>
    <t>% powinien w grupie</t>
  </si>
  <si>
    <t>% powinien w całym teście</t>
  </si>
  <si>
    <t>Grupy opcji i funkcji excela, które powinieneś znać aby wykonać wybrane zadania w Excelu</t>
  </si>
  <si>
    <t>Wykres obrazuje, jakich grup umiejętności potrzebujesz, aby wykonywać zaznaczone zadania
 w programie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</si>
</sst>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%;;&quot;&quot;"/>
    <numFmt numFmtId="166" formatCode="0.0%;;&quot;&quot;"/>
  </numFmts>
  <fonts count="4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b/>
      <i/>
      <sz val="10"/>
      <color theme="1"/>
      <name val="Trebuchet MS"/>
      <family val="2"/>
      <charset val="238"/>
    </font>
    <font>
      <sz val="10"/>
      <color theme="0"/>
      <name val="Trebuchet MS"/>
      <family val="2"/>
      <charset val="238"/>
    </font>
    <font>
      <sz val="10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9"/>
      <color theme="1"/>
      <name val="Trebuchet MS"/>
      <family val="2"/>
      <charset val="238"/>
    </font>
    <font>
      <sz val="9"/>
      <color theme="1"/>
      <name val="Calibri Light"/>
      <family val="2"/>
      <charset val="238"/>
    </font>
    <font>
      <sz val="11"/>
      <color theme="0"/>
      <name val="Trebuchet MS"/>
      <family val="2"/>
      <charset val="238"/>
    </font>
    <font>
      <b/>
      <i/>
      <sz val="10.5"/>
      <color rgb="FF66003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Trebuchet MS"/>
      <family val="2"/>
      <charset val="238"/>
    </font>
    <font>
      <sz val="11"/>
      <name val="Calibri"/>
      <family val="2"/>
      <charset val="238"/>
      <scheme val="minor"/>
    </font>
    <font>
      <sz val="9"/>
      <color theme="0"/>
      <name val="Trebuchet MS"/>
      <family val="2"/>
      <charset val="238"/>
    </font>
    <font>
      <b/>
      <sz val="9"/>
      <color theme="1"/>
      <name val="Trebuchet MS"/>
      <family val="2"/>
      <charset val="238"/>
    </font>
    <font>
      <b/>
      <sz val="12"/>
      <color rgb="FFBD1E0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i/>
      <sz val="10"/>
      <color rgb="FF660033"/>
      <name val="Trebuchet MS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rgb="FF660033"/>
      <name val="Calibri"/>
      <family val="2"/>
      <charset val="238"/>
      <scheme val="minor"/>
    </font>
    <font>
      <sz val="11"/>
      <color rgb="FF660033"/>
      <name val="Calibri"/>
      <family val="2"/>
      <charset val="238"/>
      <scheme val="minor"/>
    </font>
    <font>
      <sz val="10"/>
      <color rgb="FF66003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color rgb="FFA20051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9"/>
      <color theme="7" tint="-0.499984740745262"/>
      <name val="Calibri"/>
      <family val="2"/>
      <charset val="238"/>
      <scheme val="minor"/>
    </font>
    <font>
      <b/>
      <sz val="8"/>
      <color rgb="FF3B2E4C"/>
      <name val="Calibri"/>
      <family val="2"/>
      <charset val="238"/>
      <scheme val="minor"/>
    </font>
    <font>
      <b/>
      <sz val="11"/>
      <color rgb="FF660033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8"/>
      <color theme="0"/>
      <name val="Trebuchet MS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66"/>
        <bgColor indexed="64"/>
      </patternFill>
    </fill>
    <fill>
      <gradientFill>
        <stop position="0">
          <color rgb="FFE1CCF0"/>
        </stop>
        <stop position="0.5">
          <color theme="0"/>
        </stop>
        <stop position="1">
          <color rgb="FFE1CCF0"/>
        </stop>
      </gradientFill>
    </fill>
    <fill>
      <patternFill patternType="solid">
        <fgColor rgb="FFA20051"/>
        <bgColor indexed="64"/>
      </patternFill>
    </fill>
    <fill>
      <patternFill patternType="solid">
        <fgColor rgb="FFB1E1B2"/>
        <bgColor indexed="64"/>
      </patternFill>
    </fill>
    <fill>
      <patternFill patternType="solid">
        <fgColor rgb="FF8064A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660033"/>
      </left>
      <right/>
      <top/>
      <bottom/>
      <diagonal/>
    </border>
    <border>
      <left/>
      <right style="medium">
        <color rgb="FF660033"/>
      </right>
      <top/>
      <bottom/>
      <diagonal/>
    </border>
    <border>
      <left style="medium">
        <color rgb="FF660033"/>
      </left>
      <right/>
      <top/>
      <bottom style="medium">
        <color rgb="FF660033"/>
      </bottom>
      <diagonal/>
    </border>
    <border>
      <left/>
      <right/>
      <top/>
      <bottom style="medium">
        <color rgb="FF660033"/>
      </bottom>
      <diagonal/>
    </border>
    <border>
      <left/>
      <right style="medium">
        <color rgb="FF660033"/>
      </right>
      <top/>
      <bottom style="medium">
        <color rgb="FF660033"/>
      </bottom>
      <diagonal/>
    </border>
    <border>
      <left style="medium">
        <color rgb="FF660033"/>
      </left>
      <right/>
      <top style="medium">
        <color rgb="FF660033"/>
      </top>
      <bottom style="thin">
        <color rgb="FF660033"/>
      </bottom>
      <diagonal/>
    </border>
    <border>
      <left/>
      <right/>
      <top style="medium">
        <color rgb="FF660033"/>
      </top>
      <bottom style="thin">
        <color rgb="FF660033"/>
      </bottom>
      <diagonal/>
    </border>
    <border>
      <left/>
      <right style="medium">
        <color rgb="FF660033"/>
      </right>
      <top style="medium">
        <color rgb="FF660033"/>
      </top>
      <bottom style="thin">
        <color rgb="FF660033"/>
      </bottom>
      <diagonal/>
    </border>
    <border>
      <left style="medium">
        <color rgb="FF660033"/>
      </left>
      <right style="medium">
        <color rgb="FF660033"/>
      </right>
      <top style="medium">
        <color rgb="FF660033"/>
      </top>
      <bottom style="thin">
        <color rgb="FF660033"/>
      </bottom>
      <diagonal/>
    </border>
    <border>
      <left style="medium">
        <color rgb="FF660033"/>
      </left>
      <right style="medium">
        <color rgb="FF660033"/>
      </right>
      <top/>
      <bottom/>
      <diagonal/>
    </border>
    <border>
      <left style="medium">
        <color rgb="FF660033"/>
      </left>
      <right style="medium">
        <color rgb="FF660033"/>
      </right>
      <top/>
      <bottom style="medium">
        <color rgb="FF660033"/>
      </bottom>
      <diagonal/>
    </border>
    <border>
      <left style="medium">
        <color rgb="FF660033"/>
      </left>
      <right style="medium">
        <color rgb="FF660033"/>
      </right>
      <top style="hair">
        <color rgb="FF660033"/>
      </top>
      <bottom style="hair">
        <color rgb="FF660033"/>
      </bottom>
      <diagonal/>
    </border>
    <border>
      <left style="hair">
        <color rgb="FF660033"/>
      </left>
      <right style="thick">
        <color theme="0"/>
      </right>
      <top style="hair">
        <color rgb="FF660033"/>
      </top>
      <bottom style="dotted">
        <color indexed="64"/>
      </bottom>
      <diagonal/>
    </border>
    <border>
      <left style="thick">
        <color theme="0"/>
      </left>
      <right style="thick">
        <color theme="0"/>
      </right>
      <top style="hair">
        <color rgb="FF660033"/>
      </top>
      <bottom style="dotted">
        <color indexed="64"/>
      </bottom>
      <diagonal/>
    </border>
    <border>
      <left style="thick">
        <color theme="0"/>
      </left>
      <right style="hair">
        <color rgb="FF660033"/>
      </right>
      <top style="hair">
        <color rgb="FF660033"/>
      </top>
      <bottom style="dotted">
        <color indexed="64"/>
      </bottom>
      <diagonal/>
    </border>
    <border>
      <left style="medium">
        <color rgb="FF660033"/>
      </left>
      <right/>
      <top style="thin">
        <color rgb="FF660033"/>
      </top>
      <bottom style="thin">
        <color rgb="FF660033"/>
      </bottom>
      <diagonal/>
    </border>
    <border>
      <left/>
      <right/>
      <top style="thin">
        <color rgb="FF660033"/>
      </top>
      <bottom style="thin">
        <color rgb="FF660033"/>
      </bottom>
      <diagonal/>
    </border>
    <border>
      <left/>
      <right style="medium">
        <color rgb="FF660033"/>
      </right>
      <top style="thin">
        <color rgb="FF660033"/>
      </top>
      <bottom style="thin">
        <color rgb="FF660033"/>
      </bottom>
      <diagonal/>
    </border>
    <border>
      <left style="medium">
        <color rgb="FF660033"/>
      </left>
      <right/>
      <top style="thin">
        <color rgb="FF660033"/>
      </top>
      <bottom style="medium">
        <color rgb="FF660033"/>
      </bottom>
      <diagonal/>
    </border>
    <border>
      <left/>
      <right/>
      <top style="thin">
        <color rgb="FF660033"/>
      </top>
      <bottom style="medium">
        <color rgb="FF660033"/>
      </bottom>
      <diagonal/>
    </border>
    <border>
      <left/>
      <right style="medium">
        <color rgb="FF660033"/>
      </right>
      <top style="thin">
        <color rgb="FF660033"/>
      </top>
      <bottom style="medium">
        <color rgb="FF660033"/>
      </bottom>
      <diagonal/>
    </border>
    <border>
      <left style="hair">
        <color rgb="FF660033"/>
      </left>
      <right style="thick">
        <color theme="0"/>
      </right>
      <top style="dotted">
        <color indexed="64"/>
      </top>
      <bottom/>
      <diagonal/>
    </border>
    <border>
      <left style="thick">
        <color theme="0"/>
      </left>
      <right style="thick">
        <color theme="0"/>
      </right>
      <top style="dotted">
        <color indexed="64"/>
      </top>
      <bottom/>
      <diagonal/>
    </border>
    <border>
      <left style="thick">
        <color theme="0"/>
      </left>
      <right style="hair">
        <color rgb="FF660033"/>
      </right>
      <top style="dotted">
        <color indexed="64"/>
      </top>
      <bottom/>
      <diagonal/>
    </border>
    <border>
      <left style="medium">
        <color rgb="FF660033"/>
      </left>
      <right style="medium">
        <color rgb="FF660033"/>
      </right>
      <top style="medium">
        <color rgb="FF660033"/>
      </top>
      <bottom style="medium">
        <color rgb="FF660033"/>
      </bottom>
      <diagonal/>
    </border>
    <border>
      <left style="thick">
        <color rgb="FFBD1E03"/>
      </left>
      <right style="thick">
        <color rgb="FFBD1E03"/>
      </right>
      <top style="thick">
        <color rgb="FFBD1E03"/>
      </top>
      <bottom/>
      <diagonal/>
    </border>
    <border>
      <left style="thick">
        <color rgb="FFBD1E03"/>
      </left>
      <right style="thick">
        <color rgb="FFBD1E03"/>
      </right>
      <top/>
      <bottom/>
      <diagonal/>
    </border>
    <border>
      <left style="thick">
        <color rgb="FFBD1E03"/>
      </left>
      <right style="thick">
        <color rgb="FFBD1E03"/>
      </right>
      <top/>
      <bottom style="thick">
        <color rgb="FFBD1E0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660033"/>
      </left>
      <right/>
      <top style="medium">
        <color rgb="FF660033"/>
      </top>
      <bottom style="medium">
        <color rgb="FF660033"/>
      </bottom>
      <diagonal/>
    </border>
    <border>
      <left/>
      <right/>
      <top style="medium">
        <color rgb="FF660033"/>
      </top>
      <bottom style="medium">
        <color rgb="FF660033"/>
      </bottom>
      <diagonal/>
    </border>
    <border>
      <left/>
      <right style="medium">
        <color rgb="FF660033"/>
      </right>
      <top style="medium">
        <color rgb="FF660033"/>
      </top>
      <bottom style="medium">
        <color rgb="FF660033"/>
      </bottom>
      <diagonal/>
    </border>
    <border>
      <left style="medium">
        <color rgb="FF660033"/>
      </left>
      <right/>
      <top style="medium">
        <color rgb="FF660033"/>
      </top>
      <bottom/>
      <diagonal/>
    </border>
    <border>
      <left/>
      <right/>
      <top style="medium">
        <color rgb="FF660033"/>
      </top>
      <bottom/>
      <diagonal/>
    </border>
    <border>
      <left/>
      <right style="medium">
        <color rgb="FF660033"/>
      </right>
      <top style="medium">
        <color rgb="FF660033"/>
      </top>
      <bottom/>
      <diagonal/>
    </border>
    <border>
      <left style="hair">
        <color rgb="FF660033"/>
      </left>
      <right style="thick">
        <color theme="0"/>
      </right>
      <top/>
      <bottom style="dotted">
        <color indexed="64"/>
      </bottom>
      <diagonal/>
    </border>
    <border>
      <left style="thick">
        <color theme="0"/>
      </left>
      <right style="thick">
        <color theme="0"/>
      </right>
      <top/>
      <bottom style="dotted">
        <color indexed="64"/>
      </bottom>
      <diagonal/>
    </border>
    <border>
      <left style="thick">
        <color theme="0"/>
      </left>
      <right style="hair">
        <color rgb="FF660033"/>
      </right>
      <top/>
      <bottom style="dotted">
        <color indexed="64"/>
      </bottom>
      <diagonal/>
    </border>
    <border>
      <left style="hair">
        <color rgb="FF660033"/>
      </left>
      <right style="thick">
        <color theme="0"/>
      </right>
      <top/>
      <bottom/>
      <diagonal/>
    </border>
    <border>
      <left style="thick">
        <color theme="0"/>
      </left>
      <right style="hair">
        <color rgb="FF99003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8A3E"/>
      </left>
      <right style="medium">
        <color rgb="FF008A3E"/>
      </right>
      <top style="medium">
        <color rgb="FF008A3E"/>
      </top>
      <bottom style="medium">
        <color rgb="FF008A3E"/>
      </bottom>
      <diagonal/>
    </border>
    <border>
      <left style="thin">
        <color rgb="FF008A3E"/>
      </left>
      <right style="thin">
        <color rgb="FF008A3E"/>
      </right>
      <top/>
      <bottom/>
      <diagonal/>
    </border>
    <border>
      <left style="thin">
        <color rgb="FF008A3E"/>
      </left>
      <right style="thin">
        <color rgb="FF008A3E"/>
      </right>
      <top/>
      <bottom style="thin">
        <color rgb="FF008A3E"/>
      </bottom>
      <diagonal/>
    </border>
    <border>
      <left style="thin">
        <color rgb="FF008A3E"/>
      </left>
      <right style="thin">
        <color rgb="FF008A3E"/>
      </right>
      <top style="thin">
        <color rgb="FF008A3E"/>
      </top>
      <bottom/>
      <diagonal/>
    </border>
    <border>
      <left style="medium">
        <color rgb="FF660033"/>
      </left>
      <right style="medium">
        <color rgb="FF660033"/>
      </right>
      <top style="medium">
        <color rgb="FF660033"/>
      </top>
      <bottom/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266">
    <xf numFmtId="0" fontId="0" fillId="0" borderId="0" xfId="0"/>
    <xf numFmtId="0" fontId="0" fillId="4" borderId="0" xfId="0" applyFill="1"/>
    <xf numFmtId="0" fontId="3" fillId="4" borderId="0" xfId="0" applyFont="1" applyFill="1" applyAlignment="1">
      <alignment horizontal="left"/>
    </xf>
    <xf numFmtId="164" fontId="2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7" fillId="4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7" fillId="4" borderId="0" xfId="0" applyFont="1" applyFill="1" applyBorder="1" applyProtection="1">
      <protection hidden="1"/>
    </xf>
    <xf numFmtId="0" fontId="16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10" fillId="2" borderId="13" xfId="0" applyFont="1" applyFill="1" applyBorder="1" applyProtection="1">
      <protection hidden="1"/>
    </xf>
    <xf numFmtId="0" fontId="7" fillId="2" borderId="14" xfId="0" applyFont="1" applyFill="1" applyBorder="1" applyProtection="1">
      <protection hidden="1"/>
    </xf>
    <xf numFmtId="164" fontId="11" fillId="4" borderId="0" xfId="0" applyNumberFormat="1" applyFont="1" applyFill="1" applyAlignment="1" applyProtection="1">
      <alignment horizontal="left" indent="3"/>
      <protection hidden="1"/>
    </xf>
    <xf numFmtId="0" fontId="14" fillId="4" borderId="23" xfId="0" applyFont="1" applyFill="1" applyBorder="1" applyAlignment="1" applyProtection="1">
      <alignment horizontal="left" vertical="center" indent="3"/>
      <protection hidden="1"/>
    </xf>
    <xf numFmtId="0" fontId="9" fillId="4" borderId="24" xfId="0" applyFont="1" applyFill="1" applyBorder="1" applyAlignment="1" applyProtection="1">
      <alignment horizontal="left" indent="3"/>
      <protection hidden="1"/>
    </xf>
    <xf numFmtId="0" fontId="9" fillId="4" borderId="25" xfId="0" applyFont="1" applyFill="1" applyBorder="1" applyAlignment="1" applyProtection="1">
      <alignment horizontal="left" indent="3"/>
      <protection hidden="1"/>
    </xf>
    <xf numFmtId="164" fontId="16" fillId="4" borderId="0" xfId="0" applyNumberFormat="1" applyFont="1" applyFill="1" applyProtection="1">
      <protection hidden="1"/>
    </xf>
    <xf numFmtId="0" fontId="9" fillId="4" borderId="8" xfId="0" applyFont="1" applyFill="1" applyBorder="1" applyAlignment="1" applyProtection="1">
      <alignment horizontal="left" vertical="center" indent="3"/>
      <protection hidden="1"/>
    </xf>
    <xf numFmtId="0" fontId="16" fillId="4" borderId="0" xfId="0" applyFont="1" applyFill="1" applyBorder="1" applyProtection="1">
      <protection hidden="1"/>
    </xf>
    <xf numFmtId="0" fontId="16" fillId="4" borderId="9" xfId="0" applyFont="1" applyFill="1" applyBorder="1" applyProtection="1">
      <protection hidden="1"/>
    </xf>
    <xf numFmtId="0" fontId="9" fillId="4" borderId="10" xfId="0" applyFont="1" applyFill="1" applyBorder="1" applyAlignment="1" applyProtection="1">
      <alignment horizontal="left" vertical="center" indent="3"/>
      <protection hidden="1"/>
    </xf>
    <xf numFmtId="0" fontId="7" fillId="4" borderId="11" xfId="0" applyFont="1" applyFill="1" applyBorder="1" applyProtection="1">
      <protection hidden="1"/>
    </xf>
    <xf numFmtId="0" fontId="16" fillId="4" borderId="11" xfId="0" applyFont="1" applyFill="1" applyBorder="1" applyProtection="1">
      <protection hidden="1"/>
    </xf>
    <xf numFmtId="0" fontId="16" fillId="4" borderId="12" xfId="0" applyFont="1" applyFill="1" applyBorder="1" applyProtection="1">
      <protection hidden="1"/>
    </xf>
    <xf numFmtId="0" fontId="16" fillId="2" borderId="14" xfId="0" applyFont="1" applyFill="1" applyBorder="1" applyProtection="1">
      <protection hidden="1"/>
    </xf>
    <xf numFmtId="0" fontId="16" fillId="2" borderId="15" xfId="0" applyFont="1" applyFill="1" applyBorder="1" applyProtection="1">
      <protection hidden="1"/>
    </xf>
    <xf numFmtId="0" fontId="1" fillId="4" borderId="17" xfId="0" applyFont="1" applyFill="1" applyBorder="1" applyAlignment="1">
      <alignment horizontal="left" vertical="center" wrapText="1" indent="6"/>
    </xf>
    <xf numFmtId="0" fontId="1" fillId="4" borderId="19" xfId="0" applyFont="1" applyFill="1" applyBorder="1" applyAlignment="1">
      <alignment horizontal="left" vertical="center" wrapText="1" indent="6"/>
    </xf>
    <xf numFmtId="0" fontId="1" fillId="4" borderId="18" xfId="0" applyFont="1" applyFill="1" applyBorder="1" applyAlignment="1">
      <alignment horizontal="left" vertical="center" wrapText="1" indent="6"/>
    </xf>
    <xf numFmtId="0" fontId="17" fillId="2" borderId="16" xfId="0" applyFont="1" applyFill="1" applyBorder="1" applyAlignment="1">
      <alignment vertical="center" wrapText="1"/>
    </xf>
    <xf numFmtId="164" fontId="1" fillId="4" borderId="19" xfId="0" applyNumberFormat="1" applyFont="1" applyFill="1" applyBorder="1" applyAlignment="1">
      <alignment horizontal="left" vertical="center" wrapText="1" indent="6"/>
    </xf>
    <xf numFmtId="0" fontId="7" fillId="4" borderId="0" xfId="0" applyFont="1" applyFill="1" applyProtection="1">
      <protection locked="0" hidden="1"/>
    </xf>
    <xf numFmtId="0" fontId="0" fillId="4" borderId="0" xfId="0" applyFill="1" applyProtection="1">
      <protection locked="0" hidden="1"/>
    </xf>
    <xf numFmtId="164" fontId="19" fillId="0" borderId="0" xfId="0" applyNumberFormat="1" applyFont="1"/>
    <xf numFmtId="164" fontId="7" fillId="0" borderId="0" xfId="0" applyNumberFormat="1" applyFont="1" applyProtection="1">
      <protection hidden="1"/>
    </xf>
    <xf numFmtId="164" fontId="7" fillId="4" borderId="0" xfId="0" applyNumberFormat="1" applyFont="1" applyFill="1" applyProtection="1">
      <protection hidden="1"/>
    </xf>
    <xf numFmtId="164" fontId="11" fillId="4" borderId="0" xfId="0" applyNumberFormat="1" applyFont="1" applyFill="1" applyAlignment="1" applyProtection="1">
      <alignment horizontal="left" indent="3"/>
      <protection locked="0" hidden="1"/>
    </xf>
    <xf numFmtId="164" fontId="0" fillId="0" borderId="0" xfId="0" applyNumberFormat="1" applyAlignment="1" applyProtection="1">
      <alignment wrapText="1"/>
      <protection hidden="1"/>
    </xf>
    <xf numFmtId="164" fontId="0" fillId="0" borderId="0" xfId="0" applyNumberFormat="1" applyAlignment="1" applyProtection="1">
      <alignment horizontal="center" vertical="center" wrapText="1"/>
      <protection hidden="1"/>
    </xf>
    <xf numFmtId="0" fontId="25" fillId="4" borderId="0" xfId="1" applyFont="1" applyFill="1" applyAlignment="1">
      <alignment horizontal="center" vertical="center" wrapText="1"/>
    </xf>
    <xf numFmtId="164" fontId="19" fillId="4" borderId="0" xfId="0" applyNumberFormat="1" applyFont="1" applyFill="1"/>
    <xf numFmtId="0" fontId="7" fillId="4" borderId="50" xfId="0" applyFont="1" applyFill="1" applyBorder="1" applyProtection="1">
      <protection hidden="1"/>
    </xf>
    <xf numFmtId="0" fontId="7" fillId="4" borderId="51" xfId="0" applyFont="1" applyFill="1" applyBorder="1" applyProtection="1">
      <protection hidden="1"/>
    </xf>
    <xf numFmtId="0" fontId="7" fillId="4" borderId="9" xfId="0" applyFont="1" applyFill="1" applyBorder="1" applyProtection="1">
      <protection hidden="1"/>
    </xf>
    <xf numFmtId="0" fontId="29" fillId="4" borderId="49" xfId="0" applyFont="1" applyFill="1" applyBorder="1" applyProtection="1">
      <protection hidden="1"/>
    </xf>
    <xf numFmtId="0" fontId="29" fillId="4" borderId="8" xfId="0" applyFont="1" applyFill="1" applyBorder="1" applyProtection="1">
      <protection hidden="1"/>
    </xf>
    <xf numFmtId="0" fontId="14" fillId="4" borderId="23" xfId="0" applyFont="1" applyFill="1" applyBorder="1" applyAlignment="1" applyProtection="1">
      <alignment horizontal="left" vertical="center" wrapText="1" indent="3"/>
      <protection hidden="1"/>
    </xf>
    <xf numFmtId="2" fontId="20" fillId="4" borderId="0" xfId="0" applyNumberFormat="1" applyFont="1" applyFill="1" applyProtection="1">
      <protection hidden="1"/>
    </xf>
    <xf numFmtId="164" fontId="18" fillId="4" borderId="0" xfId="0" applyNumberFormat="1" applyFont="1" applyFill="1"/>
    <xf numFmtId="164" fontId="20" fillId="4" borderId="0" xfId="0" applyNumberFormat="1" applyFont="1" applyFill="1" applyProtection="1">
      <protection hidden="1"/>
    </xf>
    <xf numFmtId="164" fontId="18" fillId="4" borderId="0" xfId="0" applyNumberFormat="1" applyFont="1" applyFill="1" applyAlignment="1">
      <alignment horizontal="center" vertical="center"/>
    </xf>
    <xf numFmtId="0" fontId="0" fillId="4" borderId="0" xfId="0" applyNumberFormat="1" applyFill="1"/>
    <xf numFmtId="0" fontId="21" fillId="4" borderId="0" xfId="0" applyNumberFormat="1" applyFont="1" applyFill="1"/>
    <xf numFmtId="1" fontId="18" fillId="4" borderId="0" xfId="0" applyNumberFormat="1" applyFont="1" applyFill="1" applyAlignment="1">
      <alignment horizontal="center" vertical="center"/>
    </xf>
    <xf numFmtId="0" fontId="0" fillId="0" borderId="0" xfId="0" applyNumberFormat="1"/>
    <xf numFmtId="0" fontId="7" fillId="0" borderId="0" xfId="0" applyNumberFormat="1" applyFont="1" applyProtection="1">
      <protection hidden="1"/>
    </xf>
    <xf numFmtId="0" fontId="9" fillId="0" borderId="0" xfId="0" applyNumberFormat="1" applyFont="1" applyAlignment="1" applyProtection="1">
      <alignment horizontal="left" indent="3"/>
      <protection hidden="1"/>
    </xf>
    <xf numFmtId="0" fontId="16" fillId="4" borderId="0" xfId="0" applyNumberFormat="1" applyFont="1" applyFill="1" applyProtection="1">
      <protection hidden="1"/>
    </xf>
    <xf numFmtId="0" fontId="7" fillId="4" borderId="0" xfId="0" applyNumberFormat="1" applyFont="1" applyFill="1" applyProtection="1">
      <protection hidden="1"/>
    </xf>
    <xf numFmtId="0" fontId="0" fillId="4" borderId="0" xfId="0" applyFont="1" applyFill="1"/>
    <xf numFmtId="0" fontId="0" fillId="0" borderId="0" xfId="0" applyNumberFormat="1" applyAlignment="1" applyProtection="1">
      <alignment wrapText="1"/>
      <protection hidden="1"/>
    </xf>
    <xf numFmtId="0" fontId="0" fillId="0" borderId="0" xfId="0" applyNumberFormat="1" applyAlignment="1" applyProtection="1">
      <alignment horizontal="center" vertical="center" wrapText="1"/>
      <protection hidden="1"/>
    </xf>
    <xf numFmtId="164" fontId="19" fillId="4" borderId="0" xfId="0" applyNumberFormat="1" applyFont="1" applyFill="1" applyAlignment="1">
      <alignment wrapText="1"/>
    </xf>
    <xf numFmtId="0" fontId="19" fillId="4" borderId="0" xfId="0" applyFont="1" applyFill="1" applyAlignment="1">
      <alignment vertical="top"/>
    </xf>
    <xf numFmtId="164" fontId="0" fillId="4" borderId="0" xfId="0" applyNumberFormat="1" applyFill="1"/>
    <xf numFmtId="0" fontId="30" fillId="4" borderId="0" xfId="0" applyNumberFormat="1" applyFont="1" applyFill="1" applyBorder="1" applyAlignment="1">
      <alignment vertical="center" wrapText="1"/>
    </xf>
    <xf numFmtId="0" fontId="21" fillId="0" borderId="0" xfId="0" applyNumberFormat="1" applyFont="1"/>
    <xf numFmtId="0" fontId="0" fillId="4" borderId="0" xfId="0" applyFont="1" applyFill="1" applyProtection="1">
      <protection locked="0" hidden="1"/>
    </xf>
    <xf numFmtId="164" fontId="0" fillId="4" borderId="0" xfId="0" applyNumberFormat="1" applyFont="1" applyFill="1" applyBorder="1"/>
    <xf numFmtId="164" fontId="19" fillId="4" borderId="0" xfId="0" applyNumberFormat="1" applyFont="1" applyFill="1" applyProtection="1">
      <protection locked="0" hidden="1"/>
    </xf>
    <xf numFmtId="0" fontId="7" fillId="4" borderId="0" xfId="0" applyNumberFormat="1" applyFont="1" applyFill="1" applyBorder="1" applyProtection="1">
      <protection hidden="1"/>
    </xf>
    <xf numFmtId="0" fontId="7" fillId="0" borderId="0" xfId="0" applyNumberFormat="1" applyFont="1" applyBorder="1" applyProtection="1">
      <protection hidden="1"/>
    </xf>
    <xf numFmtId="0" fontId="23" fillId="4" borderId="0" xfId="0" applyNumberFormat="1" applyFont="1" applyFill="1" applyBorder="1" applyAlignment="1" applyProtection="1">
      <alignment vertical="top" wrapText="1"/>
      <protection hidden="1"/>
    </xf>
    <xf numFmtId="0" fontId="35" fillId="4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/>
    <xf numFmtId="0" fontId="7" fillId="4" borderId="0" xfId="0" applyFont="1" applyFill="1" applyAlignment="1" applyProtection="1">
      <alignment vertical="center"/>
      <protection hidden="1"/>
    </xf>
    <xf numFmtId="0" fontId="1" fillId="4" borderId="0" xfId="0" applyNumberFormat="1" applyFont="1" applyFill="1" applyBorder="1" applyAlignment="1" applyProtection="1">
      <alignment vertical="center"/>
      <protection hidden="1"/>
    </xf>
    <xf numFmtId="0" fontId="7" fillId="4" borderId="57" xfId="0" applyFont="1" applyFill="1" applyBorder="1" applyAlignment="1" applyProtection="1">
      <alignment vertical="center"/>
      <protection hidden="1"/>
    </xf>
    <xf numFmtId="0" fontId="0" fillId="4" borderId="0" xfId="0" applyNumberFormat="1" applyFont="1" applyFill="1"/>
    <xf numFmtId="164" fontId="16" fillId="4" borderId="0" xfId="0" applyNumberFormat="1" applyFont="1" applyFill="1" applyBorder="1" applyProtection="1">
      <protection hidden="1"/>
    </xf>
    <xf numFmtId="164" fontId="22" fillId="4" borderId="0" xfId="0" applyNumberFormat="1" applyFont="1" applyFill="1" applyBorder="1" applyProtection="1">
      <protection hidden="1"/>
    </xf>
    <xf numFmtId="1" fontId="18" fillId="5" borderId="0" xfId="0" applyNumberFormat="1" applyFont="1" applyFill="1" applyAlignment="1" applyProtection="1">
      <alignment horizontal="center" vertical="center"/>
      <protection hidden="1"/>
    </xf>
    <xf numFmtId="0" fontId="20" fillId="4" borderId="0" xfId="0" applyNumberFormat="1" applyFont="1" applyFill="1" applyProtection="1">
      <protection hidden="1"/>
    </xf>
    <xf numFmtId="0" fontId="11" fillId="4" borderId="0" xfId="0" applyNumberFormat="1" applyFont="1" applyFill="1" applyAlignment="1" applyProtection="1">
      <alignment horizontal="left" indent="3"/>
      <protection hidden="1"/>
    </xf>
    <xf numFmtId="164" fontId="19" fillId="9" borderId="0" xfId="0" applyNumberFormat="1" applyFont="1" applyFill="1" applyBorder="1"/>
    <xf numFmtId="164" fontId="19" fillId="6" borderId="0" xfId="0" applyNumberFormat="1" applyFont="1" applyFill="1" applyBorder="1"/>
    <xf numFmtId="164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164" fontId="4" fillId="3" borderId="4" xfId="0" applyNumberFormat="1" applyFont="1" applyFill="1" applyBorder="1" applyAlignment="1" applyProtection="1">
      <alignment horizontal="center" textRotation="90" wrapText="1"/>
      <protection hidden="1"/>
    </xf>
    <xf numFmtId="164" fontId="4" fillId="3" borderId="39" xfId="0" applyNumberFormat="1" applyFont="1" applyFill="1" applyBorder="1" applyAlignment="1" applyProtection="1">
      <alignment horizontal="center" textRotation="90" wrapText="1"/>
      <protection hidden="1"/>
    </xf>
    <xf numFmtId="164" fontId="4" fillId="2" borderId="36" xfId="0" applyNumberFormat="1" applyFont="1" applyFill="1" applyBorder="1" applyAlignment="1" applyProtection="1">
      <alignment horizontal="center" textRotation="90" wrapText="1"/>
      <protection hidden="1"/>
    </xf>
    <xf numFmtId="164" fontId="6" fillId="0" borderId="2" xfId="0" applyNumberFormat="1" applyFont="1" applyBorder="1" applyAlignment="1" applyProtection="1">
      <alignment horizontal="left" vertical="center" wrapText="1"/>
      <protection hidden="1"/>
    </xf>
    <xf numFmtId="164" fontId="6" fillId="0" borderId="2" xfId="0" applyNumberFormat="1" applyFont="1" applyBorder="1" applyAlignment="1" applyProtection="1">
      <alignment horizontal="center" vertical="center" wrapText="1"/>
      <protection hidden="1"/>
    </xf>
    <xf numFmtId="164" fontId="6" fillId="0" borderId="40" xfId="0" applyNumberFormat="1" applyFont="1" applyBorder="1" applyAlignment="1" applyProtection="1">
      <alignment horizontal="center" vertical="center" wrapText="1"/>
      <protection hidden="1"/>
    </xf>
    <xf numFmtId="164" fontId="0" fillId="2" borderId="43" xfId="0" applyNumberForma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Border="1" applyAlignment="1" applyProtection="1">
      <alignment horizontal="left" vertical="center" wrapText="1"/>
      <protection hidden="1"/>
    </xf>
    <xf numFmtId="164" fontId="6" fillId="0" borderId="1" xfId="0" applyNumberFormat="1" applyFont="1" applyBorder="1" applyAlignment="1" applyProtection="1">
      <alignment horizontal="center" vertical="center" wrapText="1"/>
      <protection hidden="1"/>
    </xf>
    <xf numFmtId="164" fontId="6" fillId="0" borderId="41" xfId="0" applyNumberFormat="1" applyFont="1" applyBorder="1" applyAlignment="1" applyProtection="1">
      <alignment horizontal="center" vertical="center" wrapText="1"/>
      <protection hidden="1"/>
    </xf>
    <xf numFmtId="164" fontId="0" fillId="2" borderId="44" xfId="0" applyNumberFormat="1" applyFill="1" applyBorder="1" applyAlignment="1" applyProtection="1">
      <alignment horizontal="center" vertical="center" wrapText="1"/>
      <protection hidden="1"/>
    </xf>
    <xf numFmtId="164" fontId="6" fillId="0" borderId="38" xfId="0" applyNumberFormat="1" applyFont="1" applyBorder="1" applyAlignment="1" applyProtection="1">
      <alignment horizontal="left" vertical="center" wrapText="1"/>
      <protection hidden="1"/>
    </xf>
    <xf numFmtId="164" fontId="6" fillId="0" borderId="38" xfId="0" applyNumberFormat="1" applyFont="1" applyBorder="1" applyAlignment="1" applyProtection="1">
      <alignment horizontal="center" vertical="center" wrapText="1"/>
      <protection hidden="1"/>
    </xf>
    <xf numFmtId="164" fontId="6" fillId="0" borderId="42" xfId="0" applyNumberFormat="1" applyFont="1" applyBorder="1" applyAlignment="1" applyProtection="1">
      <alignment horizontal="center" vertical="center" wrapText="1"/>
      <protection hidden="1"/>
    </xf>
    <xf numFmtId="164" fontId="0" fillId="2" borderId="45" xfId="0" applyNumberFormat="1" applyFill="1" applyBorder="1" applyAlignment="1" applyProtection="1">
      <alignment horizontal="center" vertical="center" wrapText="1"/>
      <protection hidden="1"/>
    </xf>
    <xf numFmtId="164" fontId="6" fillId="3" borderId="3" xfId="0" applyNumberFormat="1" applyFont="1" applyFill="1" applyBorder="1" applyAlignment="1" applyProtection="1">
      <alignment horizontal="left" vertical="center" wrapText="1"/>
      <protection hidden="1"/>
    </xf>
    <xf numFmtId="164" fontId="6" fillId="3" borderId="4" xfId="0" applyNumberFormat="1" applyFont="1" applyFill="1" applyBorder="1" applyAlignment="1" applyProtection="1">
      <alignment horizontal="center" vertical="center" wrapText="1"/>
      <protection hidden="1"/>
    </xf>
    <xf numFmtId="164" fontId="6" fillId="3" borderId="39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32" xfId="0" applyFont="1" applyBorder="1" applyAlignment="1">
      <alignment horizontal="center" vertical="center"/>
    </xf>
    <xf numFmtId="0" fontId="12" fillId="2" borderId="0" xfId="0" applyFont="1" applyFill="1" applyAlignment="1" applyProtection="1">
      <alignment horizontal="left" vertical="center" wrapText="1"/>
      <protection hidden="1"/>
    </xf>
    <xf numFmtId="0" fontId="10" fillId="2" borderId="64" xfId="0" applyFont="1" applyFill="1" applyBorder="1" applyAlignment="1" applyProtection="1">
      <alignment horizontal="center" vertical="center" wrapText="1"/>
      <protection hidden="1"/>
    </xf>
    <xf numFmtId="0" fontId="14" fillId="4" borderId="0" xfId="0" applyFont="1" applyFill="1" applyBorder="1" applyAlignment="1" applyProtection="1">
      <alignment horizontal="left" vertical="center" wrapText="1" indent="1"/>
      <protection hidden="1"/>
    </xf>
    <xf numFmtId="0" fontId="14" fillId="4" borderId="17" xfId="0" applyFont="1" applyFill="1" applyBorder="1" applyAlignment="1" applyProtection="1">
      <alignment horizontal="left" vertical="center" wrapText="1" indent="1"/>
      <protection hidden="1"/>
    </xf>
    <xf numFmtId="9" fontId="42" fillId="4" borderId="0" xfId="0" applyNumberFormat="1" applyFont="1" applyFill="1" applyBorder="1" applyProtection="1">
      <protection hidden="1"/>
    </xf>
    <xf numFmtId="165" fontId="42" fillId="4" borderId="0" xfId="0" applyNumberFormat="1" applyFont="1" applyFill="1" applyBorder="1" applyProtection="1">
      <protection hidden="1"/>
    </xf>
    <xf numFmtId="166" fontId="42" fillId="4" borderId="0" xfId="0" applyNumberFormat="1" applyFont="1" applyFill="1" applyBorder="1" applyProtection="1">
      <protection hidden="1"/>
    </xf>
    <xf numFmtId="164" fontId="0" fillId="0" borderId="0" xfId="0" applyNumberFormat="1" applyFont="1"/>
    <xf numFmtId="0" fontId="0" fillId="0" borderId="0" xfId="0" applyProtection="1">
      <protection hidden="1"/>
    </xf>
    <xf numFmtId="0" fontId="27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NumberFormat="1" applyFont="1" applyAlignment="1" applyProtection="1">
      <alignment wrapText="1"/>
      <protection hidden="1"/>
    </xf>
    <xf numFmtId="0" fontId="27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" xfId="0" applyNumberFormat="1" applyFont="1" applyBorder="1" applyAlignment="1" applyProtection="1">
      <alignment horizontal="center" vertical="center" wrapText="1"/>
      <protection locked="0" hidden="1"/>
    </xf>
    <xf numFmtId="0" fontId="28" fillId="0" borderId="0" xfId="0" applyNumberFormat="1" applyFont="1" applyAlignment="1" applyProtection="1">
      <alignment horizontal="left" vertical="center" wrapText="1"/>
      <protection hidden="1"/>
    </xf>
    <xf numFmtId="0" fontId="28" fillId="0" borderId="1" xfId="0" applyNumberFormat="1" applyFont="1" applyBorder="1" applyAlignment="1" applyProtection="1">
      <alignment horizontal="center" vertical="center" wrapText="1"/>
      <protection locked="0" hidden="1"/>
    </xf>
    <xf numFmtId="0" fontId="28" fillId="0" borderId="7" xfId="0" applyNumberFormat="1" applyFont="1" applyBorder="1" applyAlignment="1" applyProtection="1">
      <alignment horizontal="center" vertical="center" wrapText="1"/>
      <protection locked="0" hidden="1"/>
    </xf>
    <xf numFmtId="0" fontId="28" fillId="0" borderId="0" xfId="0" applyNumberFormat="1" applyFont="1" applyBorder="1" applyAlignment="1" applyProtection="1">
      <alignment horizontal="left" vertical="center" wrapText="1"/>
      <protection hidden="1"/>
    </xf>
    <xf numFmtId="0" fontId="28" fillId="0" borderId="0" xfId="0" applyNumberFormat="1" applyFont="1" applyBorder="1" applyAlignment="1" applyProtection="1">
      <alignment horizontal="center" vertical="center" wrapText="1"/>
      <protection hidden="1"/>
    </xf>
    <xf numFmtId="0" fontId="28" fillId="0" borderId="0" xfId="0" applyNumberFormat="1" applyFont="1" applyAlignment="1" applyProtection="1">
      <alignment horizontal="left" wrapText="1"/>
      <protection hidden="1"/>
    </xf>
    <xf numFmtId="1" fontId="18" fillId="5" borderId="0" xfId="0" applyNumberFormat="1" applyFont="1" applyFill="1" applyAlignment="1" applyProtection="1">
      <alignment horizontal="center" vertical="center"/>
    </xf>
    <xf numFmtId="164" fontId="3" fillId="4" borderId="0" xfId="0" applyNumberFormat="1" applyFont="1" applyFill="1" applyAlignment="1" applyProtection="1">
      <alignment horizontal="left"/>
    </xf>
    <xf numFmtId="164" fontId="3" fillId="4" borderId="0" xfId="0" applyNumberFormat="1" applyFont="1" applyFill="1" applyAlignment="1" applyProtection="1">
      <alignment horizontal="left"/>
      <protection hidden="1"/>
    </xf>
    <xf numFmtId="164" fontId="19" fillId="4" borderId="0" xfId="0" applyNumberFormat="1" applyFont="1" applyFill="1" applyProtection="1">
      <protection hidden="1"/>
    </xf>
    <xf numFmtId="0" fontId="33" fillId="4" borderId="0" xfId="0" applyNumberFormat="1" applyFont="1" applyFill="1" applyProtection="1">
      <protection hidden="1"/>
    </xf>
    <xf numFmtId="0" fontId="0" fillId="4" borderId="0" xfId="0" applyNumberFormat="1" applyFont="1" applyFill="1" applyProtection="1">
      <protection hidden="1"/>
    </xf>
    <xf numFmtId="164" fontId="18" fillId="4" borderId="0" xfId="0" applyNumberFormat="1" applyFont="1" applyFill="1" applyProtection="1">
      <protection hidden="1"/>
    </xf>
    <xf numFmtId="164" fontId="19" fillId="0" borderId="0" xfId="0" applyNumberFormat="1" applyFont="1" applyProtection="1">
      <protection hidden="1"/>
    </xf>
    <xf numFmtId="1" fontId="27" fillId="7" borderId="0" xfId="0" applyNumberFormat="1" applyFont="1" applyFill="1" applyAlignment="1" applyProtection="1">
      <alignment horizontal="center" vertical="center"/>
      <protection hidden="1"/>
    </xf>
    <xf numFmtId="0" fontId="19" fillId="4" borderId="0" xfId="0" applyFont="1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wrapText="1"/>
      <protection hidden="1"/>
    </xf>
    <xf numFmtId="164" fontId="19" fillId="4" borderId="0" xfId="0" applyNumberFormat="1" applyFont="1" applyFill="1" applyBorder="1" applyProtection="1">
      <protection hidden="1"/>
    </xf>
    <xf numFmtId="0" fontId="27" fillId="4" borderId="0" xfId="0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Protection="1">
      <protection hidden="1"/>
    </xf>
    <xf numFmtId="0" fontId="34" fillId="4" borderId="0" xfId="0" applyNumberFormat="1" applyFont="1" applyFill="1" applyProtection="1">
      <protection hidden="1"/>
    </xf>
    <xf numFmtId="0" fontId="5" fillId="4" borderId="0" xfId="0" applyNumberFormat="1" applyFont="1" applyFill="1" applyProtection="1">
      <protection hidden="1"/>
    </xf>
    <xf numFmtId="0" fontId="1" fillId="4" borderId="0" xfId="0" applyNumberFormat="1" applyFont="1" applyFill="1" applyProtection="1">
      <protection hidden="1"/>
    </xf>
    <xf numFmtId="164" fontId="28" fillId="4" borderId="0" xfId="0" applyNumberFormat="1" applyFont="1" applyFill="1" applyProtection="1">
      <protection hidden="1"/>
    </xf>
    <xf numFmtId="164" fontId="27" fillId="4" borderId="0" xfId="0" applyNumberFormat="1" applyFont="1" applyFill="1" applyProtection="1">
      <protection hidden="1"/>
    </xf>
    <xf numFmtId="0" fontId="5" fillId="0" borderId="0" xfId="0" applyFont="1" applyProtection="1">
      <protection hidden="1"/>
    </xf>
    <xf numFmtId="164" fontId="28" fillId="4" borderId="0" xfId="0" applyNumberFormat="1" applyFont="1" applyFill="1" applyBorder="1" applyProtection="1">
      <protection hidden="1"/>
    </xf>
    <xf numFmtId="164" fontId="28" fillId="0" borderId="0" xfId="0" applyNumberFormat="1" applyFont="1" applyProtection="1">
      <protection hidden="1"/>
    </xf>
    <xf numFmtId="0" fontId="1" fillId="4" borderId="0" xfId="0" applyFont="1" applyFill="1" applyProtection="1">
      <protection hidden="1"/>
    </xf>
    <xf numFmtId="0" fontId="0" fillId="4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33" fillId="0" borderId="0" xfId="0" applyNumberFormat="1" applyFont="1" applyProtection="1">
      <protection hidden="1"/>
    </xf>
    <xf numFmtId="0" fontId="0" fillId="0" borderId="0" xfId="0" applyNumberFormat="1" applyFont="1" applyProtection="1">
      <protection hidden="1"/>
    </xf>
    <xf numFmtId="164" fontId="19" fillId="4" borderId="0" xfId="0" applyNumberFormat="1" applyFont="1" applyFill="1" applyAlignment="1" applyProtection="1">
      <alignment horizontal="center" vertical="center" wrapText="1"/>
      <protection hidden="1"/>
    </xf>
    <xf numFmtId="0" fontId="0" fillId="4" borderId="0" xfId="0" applyNumberFormat="1" applyFill="1" applyProtection="1">
      <protection hidden="1"/>
    </xf>
    <xf numFmtId="164" fontId="0" fillId="4" borderId="0" xfId="0" applyNumberFormat="1" applyFill="1" applyProtection="1">
      <protection hidden="1"/>
    </xf>
    <xf numFmtId="164" fontId="19" fillId="4" borderId="0" xfId="0" applyNumberFormat="1" applyFont="1" applyFill="1" applyAlignment="1" applyProtection="1">
      <alignment wrapText="1"/>
      <protection hidden="1"/>
    </xf>
    <xf numFmtId="0" fontId="19" fillId="4" borderId="0" xfId="0" applyFont="1" applyFill="1" applyProtection="1">
      <protection hidden="1"/>
    </xf>
    <xf numFmtId="164" fontId="28" fillId="4" borderId="0" xfId="0" applyNumberFormat="1" applyFont="1" applyFill="1" applyAlignment="1" applyProtection="1">
      <alignment horizontal="left" vertical="center"/>
      <protection hidden="1"/>
    </xf>
    <xf numFmtId="0" fontId="18" fillId="4" borderId="0" xfId="0" applyNumberFormat="1" applyFont="1" applyFill="1" applyAlignment="1" applyProtection="1">
      <alignment horizontal="center" vertical="center"/>
      <protection hidden="1"/>
    </xf>
    <xf numFmtId="0" fontId="5" fillId="4" borderId="0" xfId="0" applyNumberFormat="1" applyFont="1" applyFill="1" applyAlignment="1" applyProtection="1">
      <alignment horizontal="left" vertical="center"/>
      <protection hidden="1"/>
    </xf>
    <xf numFmtId="165" fontId="39" fillId="4" borderId="0" xfId="0" applyNumberFormat="1" applyFont="1" applyFill="1" applyAlignment="1" applyProtection="1">
      <alignment horizontal="left" vertical="center"/>
      <protection hidden="1"/>
    </xf>
    <xf numFmtId="0" fontId="5" fillId="4" borderId="0" xfId="0" applyFont="1" applyFill="1" applyAlignment="1" applyProtection="1">
      <alignment horizontal="left" vertical="center"/>
      <protection hidden="1"/>
    </xf>
    <xf numFmtId="9" fontId="2" fillId="4" borderId="6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0" fillId="4" borderId="0" xfId="0" applyNumberFormat="1" applyFill="1" applyBorder="1" applyProtection="1">
      <protection hidden="1"/>
    </xf>
    <xf numFmtId="9" fontId="2" fillId="4" borderId="18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NumberFormat="1" applyFont="1" applyFill="1" applyBorder="1" applyProtection="1">
      <protection hidden="1"/>
    </xf>
    <xf numFmtId="9" fontId="0" fillId="0" borderId="0" xfId="0" applyNumberFormat="1" applyBorder="1" applyProtection="1">
      <protection hidden="1"/>
    </xf>
    <xf numFmtId="0" fontId="0" fillId="0" borderId="0" xfId="0" applyBorder="1" applyProtection="1">
      <protection hidden="1"/>
    </xf>
    <xf numFmtId="9" fontId="0" fillId="4" borderId="0" xfId="0" applyNumberFormat="1" applyFill="1" applyBorder="1" applyProtection="1">
      <protection hidden="1"/>
    </xf>
    <xf numFmtId="0" fontId="0" fillId="4" borderId="0" xfId="0" applyFont="1" applyFill="1" applyBorder="1" applyProtection="1">
      <protection hidden="1"/>
    </xf>
    <xf numFmtId="9" fontId="0" fillId="4" borderId="0" xfId="0" applyNumberFormat="1" applyFont="1" applyFill="1" applyBorder="1" applyProtection="1">
      <protection hidden="1"/>
    </xf>
    <xf numFmtId="0" fontId="28" fillId="4" borderId="0" xfId="0" applyFont="1" applyFill="1" applyAlignment="1" applyProtection="1">
      <alignment horizontal="left" vertical="center"/>
      <protection hidden="1"/>
    </xf>
    <xf numFmtId="164" fontId="0" fillId="4" borderId="0" xfId="0" applyNumberFormat="1" applyFont="1" applyFill="1" applyProtection="1">
      <protection hidden="1"/>
    </xf>
    <xf numFmtId="165" fontId="41" fillId="4" borderId="0" xfId="0" applyNumberFormat="1" applyFont="1" applyFill="1" applyBorder="1" applyAlignment="1" applyProtection="1">
      <alignment horizontal="center" vertical="center"/>
      <protection hidden="1"/>
    </xf>
    <xf numFmtId="9" fontId="19" fillId="4" borderId="0" xfId="0" applyNumberFormat="1" applyFont="1" applyFill="1" applyBorder="1" applyProtection="1">
      <protection hidden="1"/>
    </xf>
    <xf numFmtId="164" fontId="0" fillId="9" borderId="0" xfId="0" applyNumberFormat="1" applyFont="1" applyFill="1" applyBorder="1" applyProtection="1">
      <protection hidden="1"/>
    </xf>
    <xf numFmtId="0" fontId="2" fillId="4" borderId="0" xfId="0" applyNumberFormat="1" applyFont="1" applyFill="1" applyProtection="1">
      <protection hidden="1"/>
    </xf>
    <xf numFmtId="9" fontId="41" fillId="4" borderId="0" xfId="0" applyNumberFormat="1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Border="1" applyProtection="1">
      <protection hidden="1"/>
    </xf>
    <xf numFmtId="165" fontId="19" fillId="4" borderId="0" xfId="0" applyNumberFormat="1" applyFont="1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0" fontId="0" fillId="6" borderId="0" xfId="0" applyNumberFormat="1" applyFont="1" applyFill="1" applyBorder="1" applyProtection="1">
      <protection hidden="1"/>
    </xf>
    <xf numFmtId="0" fontId="0" fillId="4" borderId="0" xfId="0" applyFont="1" applyFill="1" applyAlignment="1" applyProtection="1">
      <alignment vertical="top"/>
      <protection hidden="1"/>
    </xf>
    <xf numFmtId="0" fontId="0" fillId="0" borderId="0" xfId="0" applyNumberFormat="1" applyProtection="1">
      <protection hidden="1"/>
    </xf>
    <xf numFmtId="164" fontId="7" fillId="4" borderId="0" xfId="0" applyNumberFormat="1" applyFont="1" applyFill="1" applyProtection="1">
      <protection locked="0"/>
    </xf>
    <xf numFmtId="0" fontId="1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58" xfId="0" applyFont="1" applyFill="1" applyBorder="1" applyAlignment="1" applyProtection="1">
      <alignment horizontal="center" vertical="center"/>
      <protection hidden="1"/>
    </xf>
    <xf numFmtId="0" fontId="8" fillId="4" borderId="59" xfId="0" applyFont="1" applyFill="1" applyBorder="1" applyAlignment="1" applyProtection="1">
      <alignment horizontal="center" vertical="center"/>
      <protection hidden="1"/>
    </xf>
    <xf numFmtId="0" fontId="23" fillId="4" borderId="0" xfId="0" applyNumberFormat="1" applyFont="1" applyFill="1" applyBorder="1" applyAlignment="1" applyProtection="1">
      <alignment horizontal="center" vertical="top" wrapText="1"/>
      <protection hidden="1"/>
    </xf>
    <xf numFmtId="0" fontId="24" fillId="4" borderId="33" xfId="0" applyFont="1" applyFill="1" applyBorder="1" applyAlignment="1">
      <alignment horizontal="center" vertical="center" wrapText="1"/>
    </xf>
    <xf numFmtId="0" fontId="24" fillId="4" borderId="34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left" vertical="center" wrapText="1"/>
      <protection hidden="1"/>
    </xf>
    <xf numFmtId="0" fontId="1" fillId="2" borderId="46" xfId="1" applyFont="1" applyFill="1" applyBorder="1" applyAlignment="1" applyProtection="1">
      <alignment horizontal="center" vertical="center" wrapText="1"/>
      <protection hidden="1"/>
    </xf>
    <xf numFmtId="0" fontId="1" fillId="2" borderId="47" xfId="1" applyFont="1" applyFill="1" applyBorder="1" applyAlignment="1" applyProtection="1">
      <alignment horizontal="center" vertical="center" wrapText="1"/>
      <protection hidden="1"/>
    </xf>
    <xf numFmtId="0" fontId="1" fillId="2" borderId="48" xfId="1" applyFont="1" applyFill="1" applyBorder="1" applyAlignment="1" applyProtection="1">
      <alignment horizontal="center" vertical="center" wrapText="1"/>
      <protection hidden="1"/>
    </xf>
    <xf numFmtId="0" fontId="5" fillId="4" borderId="0" xfId="0" applyFont="1" applyFill="1" applyBorder="1" applyAlignment="1" applyProtection="1">
      <alignment horizontal="left" wrapText="1"/>
      <protection hidden="1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31" fillId="0" borderId="49" xfId="0" applyNumberFormat="1" applyFont="1" applyFill="1" applyBorder="1" applyAlignment="1">
      <alignment horizontal="center" vertical="center" wrapText="1"/>
    </xf>
    <xf numFmtId="0" fontId="31" fillId="0" borderId="50" xfId="0" applyNumberFormat="1" applyFont="1" applyFill="1" applyBorder="1" applyAlignment="1">
      <alignment horizontal="center" vertical="center" wrapText="1"/>
    </xf>
    <xf numFmtId="0" fontId="31" fillId="0" borderId="51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wrapText="1"/>
    </xf>
    <xf numFmtId="0" fontId="15" fillId="2" borderId="55" xfId="0" applyFont="1" applyFill="1" applyBorder="1" applyAlignment="1" applyProtection="1">
      <alignment horizontal="center" vertical="top" textRotation="90" wrapText="1"/>
      <protection hidden="1"/>
    </xf>
    <xf numFmtId="0" fontId="15" fillId="2" borderId="56" xfId="0" applyFont="1" applyFill="1" applyBorder="1" applyAlignment="1" applyProtection="1">
      <alignment horizontal="center" vertical="top" textRotation="90" wrapText="1"/>
      <protection hidden="1"/>
    </xf>
    <xf numFmtId="0" fontId="6" fillId="8" borderId="61" xfId="0" applyFont="1" applyFill="1" applyBorder="1" applyAlignment="1" applyProtection="1">
      <alignment horizontal="center" vertical="top" textRotation="90" wrapText="1"/>
      <protection hidden="1"/>
    </xf>
    <xf numFmtId="0" fontId="6" fillId="8" borderId="62" xfId="0" applyFont="1" applyFill="1" applyBorder="1" applyAlignment="1" applyProtection="1">
      <alignment horizontal="center" vertical="top" textRotation="90" wrapText="1"/>
      <protection hidden="1"/>
    </xf>
    <xf numFmtId="0" fontId="32" fillId="4" borderId="0" xfId="0" applyFont="1" applyFill="1" applyBorder="1" applyAlignment="1">
      <alignment horizontal="left"/>
    </xf>
    <xf numFmtId="0" fontId="38" fillId="4" borderId="0" xfId="0" applyFont="1" applyFill="1" applyBorder="1" applyAlignment="1">
      <alignment horizontal="left"/>
    </xf>
    <xf numFmtId="0" fontId="14" fillId="4" borderId="23" xfId="0" applyFont="1" applyFill="1" applyBorder="1" applyAlignment="1" applyProtection="1">
      <alignment horizontal="left" vertical="center" wrapText="1" indent="3"/>
      <protection hidden="1"/>
    </xf>
    <xf numFmtId="0" fontId="14" fillId="4" borderId="24" xfId="0" applyFont="1" applyFill="1" applyBorder="1" applyAlignment="1" applyProtection="1">
      <alignment horizontal="left" vertical="center" wrapText="1" indent="3"/>
      <protection hidden="1"/>
    </xf>
    <xf numFmtId="0" fontId="14" fillId="4" borderId="25" xfId="0" applyFont="1" applyFill="1" applyBorder="1" applyAlignment="1" applyProtection="1">
      <alignment horizontal="left" vertical="center" wrapText="1" indent="3"/>
      <protection hidden="1"/>
    </xf>
    <xf numFmtId="0" fontId="14" fillId="4" borderId="26" xfId="0" applyFont="1" applyFill="1" applyBorder="1" applyAlignment="1" applyProtection="1">
      <alignment horizontal="left" vertical="center" wrapText="1" indent="3"/>
      <protection hidden="1"/>
    </xf>
    <xf numFmtId="0" fontId="14" fillId="4" borderId="27" xfId="0" applyFont="1" applyFill="1" applyBorder="1" applyAlignment="1" applyProtection="1">
      <alignment horizontal="left" vertical="center" wrapText="1" indent="3"/>
      <protection hidden="1"/>
    </xf>
    <xf numFmtId="0" fontId="14" fillId="4" borderId="28" xfId="0" applyFont="1" applyFill="1" applyBorder="1" applyAlignment="1" applyProtection="1">
      <alignment horizontal="left" vertical="center" wrapText="1" indent="3"/>
      <protection hidden="1"/>
    </xf>
    <xf numFmtId="0" fontId="10" fillId="2" borderId="13" xfId="0" applyFont="1" applyFill="1" applyBorder="1" applyAlignment="1" applyProtection="1">
      <alignment horizontal="left"/>
      <protection hidden="1"/>
    </xf>
    <xf numFmtId="0" fontId="10" fillId="2" borderId="14" xfId="0" applyFont="1" applyFill="1" applyBorder="1" applyAlignment="1" applyProtection="1">
      <alignment horizontal="left"/>
      <protection hidden="1"/>
    </xf>
    <xf numFmtId="0" fontId="10" fillId="2" borderId="15" xfId="0" applyFont="1" applyFill="1" applyBorder="1" applyAlignment="1" applyProtection="1">
      <alignment horizontal="left"/>
      <protection hidden="1"/>
    </xf>
    <xf numFmtId="0" fontId="7" fillId="4" borderId="0" xfId="0" applyFont="1" applyFill="1" applyAlignment="1" applyProtection="1">
      <alignment horizontal="left" vertical="center"/>
      <protection hidden="1"/>
    </xf>
    <xf numFmtId="0" fontId="32" fillId="4" borderId="46" xfId="0" applyFont="1" applyFill="1" applyBorder="1" applyAlignment="1" applyProtection="1">
      <alignment horizontal="center" vertical="center"/>
      <protection hidden="1"/>
    </xf>
    <xf numFmtId="0" fontId="32" fillId="4" borderId="47" xfId="0" applyFont="1" applyFill="1" applyBorder="1" applyAlignment="1" applyProtection="1">
      <alignment horizontal="center" vertical="center"/>
      <protection hidden="1"/>
    </xf>
    <xf numFmtId="0" fontId="32" fillId="4" borderId="48" xfId="0" applyFont="1" applyFill="1" applyBorder="1" applyAlignment="1" applyProtection="1">
      <alignment horizontal="center" vertical="center"/>
      <protection hidden="1"/>
    </xf>
    <xf numFmtId="0" fontId="15" fillId="2" borderId="53" xfId="0" applyFont="1" applyFill="1" applyBorder="1" applyAlignment="1" applyProtection="1">
      <alignment horizontal="center" vertical="top" textRotation="90" wrapText="1"/>
      <protection hidden="1"/>
    </xf>
    <xf numFmtId="0" fontId="15" fillId="2" borderId="30" xfId="0" applyFont="1" applyFill="1" applyBorder="1" applyAlignment="1" applyProtection="1">
      <alignment horizontal="center" vertical="top" textRotation="90" wrapText="1"/>
      <protection hidden="1"/>
    </xf>
    <xf numFmtId="0" fontId="15" fillId="2" borderId="21" xfId="0" applyFont="1" applyFill="1" applyBorder="1" applyAlignment="1" applyProtection="1">
      <alignment horizontal="center" textRotation="90" wrapText="1"/>
      <protection hidden="1"/>
    </xf>
    <xf numFmtId="0" fontId="15" fillId="2" borderId="30" xfId="0" applyFont="1" applyFill="1" applyBorder="1" applyAlignment="1" applyProtection="1">
      <alignment horizontal="center" textRotation="90" wrapText="1"/>
      <protection hidden="1"/>
    </xf>
    <xf numFmtId="0" fontId="15" fillId="2" borderId="22" xfId="0" applyFont="1" applyFill="1" applyBorder="1" applyAlignment="1" applyProtection="1">
      <alignment horizontal="center" textRotation="90" wrapText="1"/>
      <protection hidden="1"/>
    </xf>
    <xf numFmtId="0" fontId="15" fillId="2" borderId="31" xfId="0" applyFont="1" applyFill="1" applyBorder="1" applyAlignment="1" applyProtection="1">
      <alignment horizontal="center" textRotation="90" wrapText="1"/>
      <protection hidden="1"/>
    </xf>
    <xf numFmtId="0" fontId="15" fillId="2" borderId="54" xfId="0" applyFont="1" applyFill="1" applyBorder="1" applyAlignment="1" applyProtection="1">
      <alignment horizontal="center" vertical="top" textRotation="90" wrapText="1"/>
      <protection hidden="1"/>
    </xf>
    <xf numFmtId="0" fontId="15" fillId="2" borderId="31" xfId="0" applyFont="1" applyFill="1" applyBorder="1" applyAlignment="1" applyProtection="1">
      <alignment horizontal="center" vertical="top" textRotation="90" wrapText="1"/>
      <protection hidden="1"/>
    </xf>
    <xf numFmtId="0" fontId="15" fillId="2" borderId="52" xfId="0" applyFont="1" applyFill="1" applyBorder="1" applyAlignment="1" applyProtection="1">
      <alignment horizontal="center" vertical="top" textRotation="90" wrapText="1"/>
      <protection hidden="1"/>
    </xf>
    <xf numFmtId="0" fontId="15" fillId="2" borderId="29" xfId="0" applyFont="1" applyFill="1" applyBorder="1" applyAlignment="1" applyProtection="1">
      <alignment horizontal="center" vertical="top" textRotation="90" wrapText="1"/>
      <protection hidden="1"/>
    </xf>
    <xf numFmtId="0" fontId="1" fillId="4" borderId="46" xfId="0" applyFont="1" applyFill="1" applyBorder="1" applyAlignment="1" applyProtection="1">
      <alignment horizontal="center" vertical="center" wrapText="1"/>
      <protection hidden="1"/>
    </xf>
    <xf numFmtId="0" fontId="1" fillId="4" borderId="47" xfId="0" applyFont="1" applyFill="1" applyBorder="1" applyAlignment="1" applyProtection="1">
      <alignment horizontal="center" vertical="center" wrapText="1"/>
      <protection hidden="1"/>
    </xf>
    <xf numFmtId="0" fontId="1" fillId="4" borderId="48" xfId="0" applyFont="1" applyFill="1" applyBorder="1" applyAlignment="1" applyProtection="1">
      <alignment horizontal="center" vertical="center" wrapText="1"/>
      <protection hidden="1"/>
    </xf>
    <xf numFmtId="0" fontId="15" fillId="2" borderId="20" xfId="0" applyFont="1" applyFill="1" applyBorder="1" applyAlignment="1" applyProtection="1">
      <alignment horizontal="center" textRotation="90" wrapText="1"/>
      <protection hidden="1"/>
    </xf>
    <xf numFmtId="0" fontId="15" fillId="2" borderId="29" xfId="0" applyFont="1" applyFill="1" applyBorder="1" applyAlignment="1" applyProtection="1">
      <alignment horizontal="center" textRotation="90" wrapText="1"/>
      <protection hidden="1"/>
    </xf>
    <xf numFmtId="0" fontId="6" fillId="8" borderId="63" xfId="0" applyFont="1" applyFill="1" applyBorder="1" applyAlignment="1" applyProtection="1">
      <alignment horizontal="center" vertical="top" textRotation="90" wrapText="1"/>
      <protection hidden="1"/>
    </xf>
    <xf numFmtId="0" fontId="27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6" xfId="0" applyNumberFormat="1" applyFont="1" applyBorder="1" applyAlignment="1" applyProtection="1">
      <alignment horizontal="left" vertical="center" wrapText="1"/>
      <protection hidden="1"/>
    </xf>
    <xf numFmtId="0" fontId="28" fillId="0" borderId="37" xfId="0" applyNumberFormat="1" applyFont="1" applyBorder="1" applyAlignment="1" applyProtection="1">
      <alignment horizontal="left" vertical="center" wrapText="1"/>
      <protection hidden="1"/>
    </xf>
    <xf numFmtId="0" fontId="27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" xfId="0" applyNumberFormat="1" applyFont="1" applyBorder="1" applyAlignment="1" applyProtection="1">
      <alignment horizontal="center" vertical="center"/>
      <protection hidden="1"/>
    </xf>
    <xf numFmtId="0" fontId="2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" xfId="0" applyNumberFormat="1" applyFont="1" applyBorder="1" applyAlignment="1" applyProtection="1">
      <alignment horizontal="center" vertical="center" wrapText="1"/>
      <protection hidden="1"/>
    </xf>
    <xf numFmtId="0" fontId="28" fillId="0" borderId="2" xfId="0" applyNumberFormat="1" applyFont="1" applyBorder="1" applyAlignment="1" applyProtection="1">
      <alignment horizontal="center" vertical="center" wrapText="1"/>
      <protection hidden="1"/>
    </xf>
    <xf numFmtId="0" fontId="28" fillId="0" borderId="2" xfId="0" applyNumberFormat="1" applyFont="1" applyBorder="1" applyAlignment="1" applyProtection="1">
      <alignment horizontal="left" vertical="center" wrapText="1"/>
      <protection hidden="1"/>
    </xf>
    <xf numFmtId="0" fontId="19" fillId="0" borderId="0" xfId="0" applyNumberFormat="1" applyFont="1" applyProtection="1">
      <protection hidden="1"/>
    </xf>
    <xf numFmtId="0" fontId="27" fillId="3" borderId="3" xfId="0" applyNumberFormat="1" applyFont="1" applyFill="1" applyBorder="1" applyAlignment="1">
      <alignment horizontal="center" vertical="center" wrapText="1"/>
    </xf>
    <xf numFmtId="0" fontId="27" fillId="3" borderId="4" xfId="0" applyNumberFormat="1" applyFont="1" applyFill="1" applyBorder="1" applyAlignment="1">
      <alignment horizontal="center" vertical="center" wrapText="1"/>
    </xf>
    <xf numFmtId="0" fontId="27" fillId="3" borderId="5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Border="1" applyAlignment="1">
      <alignment horizontal="left" vertical="center" wrapText="1"/>
    </xf>
    <xf numFmtId="0" fontId="28" fillId="0" borderId="2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83">
    <dxf>
      <border>
        <left style="thin">
          <color theme="0"/>
        </left>
        <right style="thin">
          <color theme="0"/>
        </right>
        <vertical/>
        <horizontal/>
      </border>
    </dxf>
    <dxf>
      <border>
        <top style="thin">
          <color rgb="FF660033"/>
        </top>
        <bottom style="thin">
          <color rgb="FF660033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numFmt numFmtId="0" formatCode="General"/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numFmt numFmtId="164" formatCode=";;;"/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numFmt numFmtId="164" formatCode=";;;"/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C00000"/>
      </font>
      <numFmt numFmtId="0" formatCode="General"/>
      <fill>
        <patternFill>
          <bgColor theme="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theme="0"/>
      </font>
    </dxf>
    <dxf>
      <border>
        <left/>
        <right/>
        <top/>
        <bottom/>
        <vertical/>
        <horizontal/>
      </border>
    </dxf>
    <dxf>
      <border>
        <top style="hair">
          <color rgb="FF008A3E"/>
        </top>
        <bottom style="hair">
          <color rgb="FF008A3E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numFmt numFmtId="164" formatCode=";;;"/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u/>
        <color rgb="FFC00000"/>
      </font>
      <numFmt numFmtId="0" formatCode="General"/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theme="0"/>
      </font>
      <numFmt numFmtId="164" formatCode=";;;"/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numFmt numFmtId="0" formatCode="General"/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0"/>
      </font>
      <numFmt numFmtId="0" formatCode="General"/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numFmt numFmtId="0" formatCode="General"/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numFmt numFmtId="0" formatCode="General"/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numFmt numFmtId="0" formatCode="General"/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99003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9003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9003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9003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9003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color theme="0"/>
      </font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numFmt numFmtId="0" formatCode="General"/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7" tint="0.79998168889431442"/>
        </patternFill>
      </fill>
      <border>
        <left style="thin">
          <color rgb="FF7532A8"/>
        </left>
        <right style="thin">
          <color rgb="FF7532A8"/>
        </right>
        <top style="thin">
          <color rgb="FF7532A8"/>
        </top>
        <bottom style="thin">
          <color rgb="FF7532A8"/>
        </bottom>
        <vertical/>
        <horizontal/>
      </border>
    </dxf>
    <dxf>
      <font>
        <b/>
        <i val="0"/>
      </font>
      <fill>
        <patternFill>
          <bgColor theme="7" tint="0.79998168889431442"/>
        </patternFill>
      </fill>
      <border>
        <left style="thin">
          <color rgb="FF7532A8"/>
        </left>
        <right style="thin">
          <color rgb="FF7532A8"/>
        </right>
        <top style="thin">
          <color rgb="FF7532A8"/>
        </top>
        <bottom style="thin">
          <color rgb="FF7532A8"/>
        </bottom>
        <vertical/>
        <horizontal/>
      </border>
    </dxf>
    <dxf>
      <numFmt numFmtId="164" formatCode=";;;"/>
      <fill>
        <patternFill>
          <bgColor rgb="FFD71607"/>
        </patternFill>
      </fill>
      <border>
        <left style="thin">
          <color theme="0"/>
        </left>
        <top style="thin">
          <color theme="0"/>
        </top>
        <bottom style="thin">
          <color theme="0"/>
        </bottom>
      </border>
    </dxf>
    <dxf>
      <numFmt numFmtId="0" formatCode="General"/>
      <fill>
        <patternFill>
          <bgColor rgb="FF7030A0"/>
        </patternFill>
      </fill>
      <border>
        <left style="thin">
          <color theme="0"/>
        </left>
        <top style="thin">
          <color theme="0"/>
        </top>
        <bottom style="thin">
          <color theme="0"/>
        </bottom>
      </border>
    </dxf>
    <dxf>
      <font>
        <b/>
        <i val="0"/>
      </font>
      <numFmt numFmtId="0" formatCode="General"/>
      <fill>
        <patternFill>
          <bgColor theme="7" tint="0.79998168889431442"/>
        </patternFill>
      </fill>
      <border>
        <left style="thin">
          <color rgb="FF7532A8"/>
        </left>
        <right style="thin">
          <color rgb="FF7532A8"/>
        </right>
        <top style="thin">
          <color rgb="FF7532A8"/>
        </top>
        <bottom style="thin">
          <color rgb="FF7532A8"/>
        </bottom>
        <vertical/>
        <horizontal/>
      </border>
    </dxf>
    <dxf>
      <numFmt numFmtId="0" formatCode="General"/>
      <fill>
        <patternFill>
          <bgColor theme="9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660033"/>
      <color rgb="FF008A3E"/>
      <color rgb="FFCD6599"/>
      <color rgb="FFD71607"/>
      <color rgb="FF8064A2"/>
      <color rgb="FFB1E1B2"/>
      <color rgb="FF3B2E4C"/>
      <color rgb="FF7532A8"/>
      <color rgb="FFA20051"/>
      <color rgb="FF9E5D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975308641975311E-2"/>
          <c:y val="0.11063834001881842"/>
          <c:w val="0.96604938271604934"/>
          <c:h val="0.88930817610062896"/>
        </c:manualLayout>
      </c:layout>
      <c:barChart>
        <c:barDir val="col"/>
        <c:grouping val="clustered"/>
        <c:varyColors val="0"/>
        <c:ser>
          <c:idx val="0"/>
          <c:order val="0"/>
          <c:tx>
            <c:v>% grupy</c:v>
          </c:tx>
          <c:invertIfNegative val="0"/>
          <c:val>
            <c:numRef>
              <c:f>Analiza!$E$35:$U$35</c:f>
              <c:numCache>
                <c:formatCode>0,0%;;""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overlap val="100"/>
        <c:axId val="127773696"/>
        <c:axId val="127779584"/>
      </c:barChart>
      <c:barChart>
        <c:barDir val="col"/>
        <c:grouping val="clustered"/>
        <c:varyColors val="0"/>
        <c:ser>
          <c:idx val="1"/>
          <c:order val="1"/>
          <c:tx>
            <c:v>% znajomości w grupie</c:v>
          </c:tx>
          <c:spPr>
            <a:gradFill>
              <a:gsLst>
                <a:gs pos="45000">
                  <a:srgbClr val="F7F5F9"/>
                </a:gs>
                <a:gs pos="36000">
                  <a:schemeClr val="bg1">
                    <a:alpha val="0"/>
                  </a:schemeClr>
                </a:gs>
                <a:gs pos="53000">
                  <a:schemeClr val="accent4">
                    <a:lumMod val="60000"/>
                    <a:lumOff val="40000"/>
                  </a:schemeClr>
                </a:gs>
                <a:gs pos="62000">
                  <a:schemeClr val="bg1"/>
                </a:gs>
                <a:gs pos="70000">
                  <a:schemeClr val="accent1">
                    <a:tint val="23500"/>
                    <a:satMod val="160000"/>
                    <a:alpha val="0"/>
                    <a:lumMod val="0"/>
                    <a:lumOff val="100000"/>
                  </a:schemeClr>
                </a:gs>
              </a:gsLst>
              <a:lin ang="10800000" scaled="0"/>
            </a:gradFill>
          </c:spPr>
          <c:invertIfNegative val="0"/>
          <c:dLbls>
            <c:dLbl>
              <c:idx val="0"/>
              <c:layout/>
              <c:tx>
                <c:strRef>
                  <c:f>Analiza!$E$33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Analiza!$F$33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Analiza!$G$33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Analiza!$H$33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Analiza!$I$33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Analiza!$J$33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Analiza!$K$33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Analiza!$L$33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Analiza!$M$33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Analiza!$N$33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Analiza!$O$33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Analiza!$P$33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Analiza!$Q$33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Analiza!$R$33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Analiza!$S$33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Analiza!$T$33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Analiza!$U$33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gradFill>
                <a:gsLst>
                  <a:gs pos="0">
                    <a:schemeClr val="accent4">
                      <a:lumMod val="60000"/>
                      <a:lumOff val="40000"/>
                      <a:alpha val="17000"/>
                    </a:schemeClr>
                  </a:gs>
                  <a:gs pos="53000">
                    <a:schemeClr val="bg1"/>
                  </a:gs>
                  <a:gs pos="100000">
                    <a:schemeClr val="accent4">
                      <a:lumMod val="60000"/>
                      <a:lumOff val="40000"/>
                      <a:alpha val="17000"/>
                    </a:schemeClr>
                  </a:gs>
                </a:gsLst>
                <a:lin ang="10800000" scaled="0"/>
              </a:gradFill>
              <a:effectLst/>
            </c:spPr>
            <c:txPr>
              <a:bodyPr/>
              <a:lstStyle/>
              <a:p>
                <a:pPr>
                  <a:defRPr sz="700" b="1">
                    <a:solidFill>
                      <a:schemeClr val="tx1"/>
                    </a:solidFill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Analiza!$E$36:$U$36</c:f>
              <c:numCache>
                <c:formatCode>0,0%;;""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127782912"/>
        <c:axId val="127781120"/>
      </c:barChart>
      <c:catAx>
        <c:axId val="127773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27779584"/>
        <c:crosses val="autoZero"/>
        <c:auto val="1"/>
        <c:lblAlgn val="ctr"/>
        <c:lblOffset val="100"/>
        <c:noMultiLvlLbl val="0"/>
      </c:catAx>
      <c:valAx>
        <c:axId val="127779584"/>
        <c:scaling>
          <c:orientation val="minMax"/>
          <c:max val="0.13"/>
        </c:scaling>
        <c:delete val="1"/>
        <c:axPos val="l"/>
        <c:numFmt formatCode="0,0%;;&quot;&quot;" sourceLinked="1"/>
        <c:majorTickMark val="out"/>
        <c:minorTickMark val="none"/>
        <c:tickLblPos val="nextTo"/>
        <c:crossAx val="127773696"/>
        <c:crosses val="autoZero"/>
        <c:crossBetween val="between"/>
      </c:valAx>
      <c:valAx>
        <c:axId val="127781120"/>
        <c:scaling>
          <c:orientation val="minMax"/>
        </c:scaling>
        <c:delete val="1"/>
        <c:axPos val="r"/>
        <c:numFmt formatCode="0,0%;;&quot;&quot;" sourceLinked="1"/>
        <c:majorTickMark val="out"/>
        <c:minorTickMark val="none"/>
        <c:tickLblPos val="nextTo"/>
        <c:crossAx val="127782912"/>
        <c:crosses val="max"/>
        <c:crossBetween val="between"/>
      </c:valAx>
      <c:catAx>
        <c:axId val="127782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27781120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% VBA</c:v>
          </c:tx>
          <c:spPr>
            <a:solidFill>
              <a:srgbClr val="008A3E"/>
            </a:solidFill>
          </c:spPr>
          <c:invertIfNegative val="0"/>
          <c:val>
            <c:numRef>
              <c:f>Analiza!$W$34</c:f>
              <c:numCache>
                <c:formatCode>0%;;""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71872"/>
        <c:axId val="128273408"/>
      </c:barChart>
      <c:barChart>
        <c:barDir val="col"/>
        <c:grouping val="clustered"/>
        <c:varyColors val="0"/>
        <c:ser>
          <c:idx val="1"/>
          <c:order val="1"/>
          <c:tx>
            <c:v>% wymaganej znajomości VBA</c:v>
          </c:tx>
          <c:spPr>
            <a:gradFill>
              <a:gsLst>
                <a:gs pos="40000">
                  <a:schemeClr val="bg1">
                    <a:alpha val="39000"/>
                  </a:schemeClr>
                </a:gs>
                <a:gs pos="50000">
                  <a:schemeClr val="bg1"/>
                </a:gs>
                <a:gs pos="61000">
                  <a:schemeClr val="bg1">
                    <a:alpha val="55000"/>
                  </a:schemeClr>
                </a:gs>
              </a:gsLst>
              <a:lin ang="10800000" scaled="0"/>
            </a:gradFill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Analiza!$W$35</c:f>
              <c:numCache>
                <c:formatCode>0%;;""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overlap val="-11"/>
        <c:axId val="128276736"/>
        <c:axId val="128275200"/>
      </c:barChart>
      <c:catAx>
        <c:axId val="128271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28273408"/>
        <c:crosses val="autoZero"/>
        <c:auto val="1"/>
        <c:lblAlgn val="ctr"/>
        <c:lblOffset val="100"/>
        <c:noMultiLvlLbl val="0"/>
      </c:catAx>
      <c:valAx>
        <c:axId val="128273408"/>
        <c:scaling>
          <c:orientation val="minMax"/>
          <c:max val="1.1000000000000001"/>
        </c:scaling>
        <c:delete val="1"/>
        <c:axPos val="l"/>
        <c:numFmt formatCode="0%;;&quot;&quot;" sourceLinked="1"/>
        <c:majorTickMark val="out"/>
        <c:minorTickMark val="none"/>
        <c:tickLblPos val="nextTo"/>
        <c:crossAx val="128271872"/>
        <c:crosses val="autoZero"/>
        <c:crossBetween val="between"/>
      </c:valAx>
      <c:valAx>
        <c:axId val="128275200"/>
        <c:scaling>
          <c:orientation val="minMax"/>
        </c:scaling>
        <c:delete val="1"/>
        <c:axPos val="r"/>
        <c:numFmt formatCode="0%;;&quot;&quot;" sourceLinked="1"/>
        <c:majorTickMark val="out"/>
        <c:minorTickMark val="none"/>
        <c:tickLblPos val="nextTo"/>
        <c:crossAx val="128276736"/>
        <c:crosses val="max"/>
        <c:crossBetween val="between"/>
      </c:valAx>
      <c:catAx>
        <c:axId val="128276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28275200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975308641975311E-2"/>
          <c:y val="0.11063834001881842"/>
          <c:w val="0.96604938271604934"/>
          <c:h val="0.88930817610062896"/>
        </c:manualLayout>
      </c:layout>
      <c:barChart>
        <c:barDir val="col"/>
        <c:grouping val="clustered"/>
        <c:varyColors val="0"/>
        <c:ser>
          <c:idx val="0"/>
          <c:order val="0"/>
          <c:tx>
            <c:v>% grupy</c:v>
          </c:tx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rgbClr val="660033"/>
                    </a:solidFill>
                    <a:effectLst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Analiza!$E$35:$U$35</c:f>
              <c:numCache>
                <c:formatCode>0,0%;;""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overlap val="100"/>
        <c:axId val="148660224"/>
        <c:axId val="148661760"/>
      </c:barChart>
      <c:barChart>
        <c:barDir val="col"/>
        <c:grouping val="clustered"/>
        <c:varyColors val="0"/>
        <c:ser>
          <c:idx val="1"/>
          <c:order val="1"/>
          <c:tx>
            <c:v>% znajomości w grupie</c:v>
          </c:tx>
          <c:spPr>
            <a:gradFill>
              <a:gsLst>
                <a:gs pos="45000">
                  <a:srgbClr val="F7F5F9"/>
                </a:gs>
                <a:gs pos="36000">
                  <a:schemeClr val="bg1">
                    <a:alpha val="0"/>
                  </a:schemeClr>
                </a:gs>
                <a:gs pos="53000">
                  <a:schemeClr val="accent4">
                    <a:lumMod val="60000"/>
                    <a:lumOff val="40000"/>
                  </a:schemeClr>
                </a:gs>
                <a:gs pos="62000">
                  <a:schemeClr val="bg1"/>
                </a:gs>
                <a:gs pos="70000">
                  <a:schemeClr val="accent1">
                    <a:tint val="23500"/>
                    <a:satMod val="160000"/>
                    <a:alpha val="0"/>
                    <a:lumMod val="0"/>
                    <a:lumOff val="100000"/>
                  </a:schemeClr>
                </a:gs>
              </a:gsLst>
              <a:lin ang="10800000" scaled="0"/>
            </a:gradFill>
          </c:spPr>
          <c:invertIfNegative val="0"/>
          <c:dLbls>
            <c:dLbl>
              <c:idx val="0"/>
              <c:tx>
                <c:strRef>
                  <c:f>Analiza!$E$33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Analiza!$F$33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Analiza!$G$33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Analiza!$H$33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Analiza!$I$33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Analiza!$J$33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Analiza!$K$33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Analiza!$L$33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Analiza!$M$33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Analiza!$N$33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Analiza!$O$33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Analiza!$P$33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Analiza!$Q$33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Analiza!$R$33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Analiza!$S$33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Analiza!$T$33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Analiza!$U$33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gradFill>
                <a:gsLst>
                  <a:gs pos="0">
                    <a:schemeClr val="accent4">
                      <a:lumMod val="60000"/>
                      <a:lumOff val="40000"/>
                    </a:schemeClr>
                  </a:gs>
                  <a:gs pos="53000">
                    <a:schemeClr val="bg1"/>
                  </a:gs>
                  <a:gs pos="100000">
                    <a:schemeClr val="accent4">
                      <a:lumMod val="60000"/>
                      <a:lumOff val="40000"/>
                    </a:schemeClr>
                  </a:gs>
                </a:gsLst>
                <a:lin ang="10800000" scaled="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/>
              <a:lstStyle/>
              <a:p>
                <a:pPr>
                  <a:defRPr sz="700" b="1">
                    <a:solidFill>
                      <a:schemeClr val="tx1"/>
                    </a:solidFill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Analiza!$E$36:$U$36</c:f>
              <c:numCache>
                <c:formatCode>0,0%;;""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148673280"/>
        <c:axId val="148663296"/>
      </c:barChart>
      <c:catAx>
        <c:axId val="148660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600">
                <a:solidFill>
                  <a:schemeClr val="bg1"/>
                </a:solidFill>
              </a:defRPr>
            </a:pPr>
            <a:endParaRPr lang="pl-PL"/>
          </a:p>
        </c:txPr>
        <c:crossAx val="148661760"/>
        <c:crosses val="autoZero"/>
        <c:auto val="1"/>
        <c:lblAlgn val="ctr"/>
        <c:lblOffset val="100"/>
        <c:noMultiLvlLbl val="0"/>
      </c:catAx>
      <c:valAx>
        <c:axId val="148661760"/>
        <c:scaling>
          <c:orientation val="minMax"/>
          <c:max val="0.13"/>
        </c:scaling>
        <c:delete val="1"/>
        <c:axPos val="l"/>
        <c:numFmt formatCode="0,0%;;&quot;&quot;" sourceLinked="1"/>
        <c:majorTickMark val="out"/>
        <c:minorTickMark val="none"/>
        <c:tickLblPos val="nextTo"/>
        <c:crossAx val="148660224"/>
        <c:crosses val="autoZero"/>
        <c:crossBetween val="between"/>
      </c:valAx>
      <c:valAx>
        <c:axId val="148663296"/>
        <c:scaling>
          <c:orientation val="minMax"/>
        </c:scaling>
        <c:delete val="1"/>
        <c:axPos val="r"/>
        <c:numFmt formatCode="0,0%;;&quot;&quot;" sourceLinked="1"/>
        <c:majorTickMark val="out"/>
        <c:minorTickMark val="none"/>
        <c:tickLblPos val="nextTo"/>
        <c:crossAx val="148673280"/>
        <c:crosses val="max"/>
        <c:crossBetween val="between"/>
      </c:valAx>
      <c:catAx>
        <c:axId val="148673280"/>
        <c:scaling>
          <c:orientation val="minMax"/>
        </c:scaling>
        <c:delete val="1"/>
        <c:axPos val="b"/>
        <c:majorTickMark val="out"/>
        <c:minorTickMark val="none"/>
        <c:tickLblPos val="nextTo"/>
        <c:crossAx val="148663296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80892875721041"/>
          <c:y val="6.9607591562383997E-2"/>
          <c:w val="0.68047468446960091"/>
          <c:h val="0.86078481687523212"/>
        </c:manualLayout>
      </c:layout>
      <c:barChart>
        <c:barDir val="col"/>
        <c:grouping val="clustered"/>
        <c:varyColors val="0"/>
        <c:ser>
          <c:idx val="0"/>
          <c:order val="0"/>
          <c:tx>
            <c:v>% VBA</c:v>
          </c:tx>
          <c:spPr>
            <a:solidFill>
              <a:srgbClr val="008A3E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700" b="1">
                      <a:solidFill>
                        <a:srgbClr val="008A3E"/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solidFill>
                      <a:srgbClr val="008A3E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Analiza!$W$34</c:f>
              <c:numCache>
                <c:formatCode>0%;;""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96064"/>
        <c:axId val="149426944"/>
      </c:barChart>
      <c:barChart>
        <c:barDir val="col"/>
        <c:grouping val="clustered"/>
        <c:varyColors val="0"/>
        <c:ser>
          <c:idx val="1"/>
          <c:order val="1"/>
          <c:tx>
            <c:v>% wymaganej znajomości VBA</c:v>
          </c:tx>
          <c:spPr>
            <a:gradFill>
              <a:gsLst>
                <a:gs pos="40000">
                  <a:schemeClr val="bg1">
                    <a:alpha val="39000"/>
                  </a:schemeClr>
                </a:gs>
                <a:gs pos="50000">
                  <a:schemeClr val="bg1"/>
                </a:gs>
                <a:gs pos="61000">
                  <a:schemeClr val="bg1">
                    <a:alpha val="55000"/>
                  </a:schemeClr>
                </a:gs>
              </a:gsLst>
              <a:lin ang="10800000" scaled="0"/>
            </a:gradFill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Analiza!$W$35</c:f>
              <c:numCache>
                <c:formatCode>0%;;""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overlap val="-11"/>
        <c:axId val="149430272"/>
        <c:axId val="149428480"/>
      </c:barChart>
      <c:catAx>
        <c:axId val="148696064"/>
        <c:scaling>
          <c:orientation val="minMax"/>
        </c:scaling>
        <c:delete val="1"/>
        <c:axPos val="b"/>
        <c:majorTickMark val="out"/>
        <c:minorTickMark val="none"/>
        <c:tickLblPos val="nextTo"/>
        <c:crossAx val="149426944"/>
        <c:crosses val="autoZero"/>
        <c:auto val="1"/>
        <c:lblAlgn val="ctr"/>
        <c:lblOffset val="100"/>
        <c:noMultiLvlLbl val="0"/>
      </c:catAx>
      <c:valAx>
        <c:axId val="149426944"/>
        <c:scaling>
          <c:orientation val="minMax"/>
          <c:max val="1.1000000000000001"/>
        </c:scaling>
        <c:delete val="1"/>
        <c:axPos val="l"/>
        <c:numFmt formatCode="0%;;&quot;&quot;" sourceLinked="1"/>
        <c:majorTickMark val="out"/>
        <c:minorTickMark val="none"/>
        <c:tickLblPos val="nextTo"/>
        <c:crossAx val="148696064"/>
        <c:crosses val="autoZero"/>
        <c:crossBetween val="between"/>
      </c:valAx>
      <c:valAx>
        <c:axId val="149428480"/>
        <c:scaling>
          <c:orientation val="minMax"/>
        </c:scaling>
        <c:delete val="1"/>
        <c:axPos val="r"/>
        <c:numFmt formatCode="0%;;&quot;&quot;" sourceLinked="1"/>
        <c:majorTickMark val="out"/>
        <c:minorTickMark val="none"/>
        <c:tickLblPos val="nextTo"/>
        <c:crossAx val="149430272"/>
        <c:crosses val="max"/>
        <c:crossBetween val="between"/>
      </c:valAx>
      <c:catAx>
        <c:axId val="149430272"/>
        <c:scaling>
          <c:orientation val="minMax"/>
        </c:scaling>
        <c:delete val="1"/>
        <c:axPos val="b"/>
        <c:majorTickMark val="out"/>
        <c:minorTickMark val="none"/>
        <c:tickLblPos val="nextTo"/>
        <c:crossAx val="149428480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/>
</file>

<file path=xl/ctrlProps/ctrlProp102.xml><?xml version="1.0" encoding="utf-8"?>
<formControlPr xmlns="http://schemas.microsoft.com/office/spreadsheetml/2009/9/main" objectType="Radio" firstButton="1" fmlaLink="Odpowiedzi!$F$22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/>
</file>

<file path=xl/ctrlProps/ctrlProp107.xml><?xml version="1.0" encoding="utf-8"?>
<formControlPr xmlns="http://schemas.microsoft.com/office/spreadsheetml/2009/9/main" objectType="Radio" firstButton="1" fmlaLink="Odpowiedzi!$F$23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/>
</file>

<file path=xl/ctrlProps/ctrlProp112.xml><?xml version="1.0" encoding="utf-8"?>
<formControlPr xmlns="http://schemas.microsoft.com/office/spreadsheetml/2009/9/main" objectType="Radio" firstButton="1" fmlaLink="Odpowiedzi!$F$24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/>
</file>

<file path=xl/ctrlProps/ctrlProp117.xml><?xml version="1.0" encoding="utf-8"?>
<formControlPr xmlns="http://schemas.microsoft.com/office/spreadsheetml/2009/9/main" objectType="Radio" firstButton="1" fmlaLink="Odpowiedzi!$F$25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firstButton="1" fmlaLink="Odpowiedzi!$F$4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/>
</file>

<file path=xl/ctrlProps/ctrlProp122.xml><?xml version="1.0" encoding="utf-8"?>
<formControlPr xmlns="http://schemas.microsoft.com/office/spreadsheetml/2009/9/main" objectType="Radio" firstButton="1" fmlaLink="Odpowiedzi!$F$26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/>
</file>

<file path=xl/ctrlProps/ctrlProp127.xml><?xml version="1.0" encoding="utf-8"?>
<formControlPr xmlns="http://schemas.microsoft.com/office/spreadsheetml/2009/9/main" objectType="Radio" firstButton="1" fmlaLink="Odpowiedzi!$F$27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GBox"/>
</file>

<file path=xl/ctrlProps/ctrlProp132.xml><?xml version="1.0" encoding="utf-8"?>
<formControlPr xmlns="http://schemas.microsoft.com/office/spreadsheetml/2009/9/main" objectType="Radio" firstButton="1" fmlaLink="Odpowiedzi!$F$28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GBox"/>
</file>

<file path=xl/ctrlProps/ctrlProp137.xml><?xml version="1.0" encoding="utf-8"?>
<formControlPr xmlns="http://schemas.microsoft.com/office/spreadsheetml/2009/9/main" objectType="Radio" firstButton="1" fmlaLink="Odpowiedzi!$F$29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/>
</file>

<file path=xl/ctrlProps/ctrlProp142.xml><?xml version="1.0" encoding="utf-8"?>
<formControlPr xmlns="http://schemas.microsoft.com/office/spreadsheetml/2009/9/main" objectType="Radio" firstButton="1" fmlaLink="Odpowiedzi!$F$30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GBox"/>
</file>

<file path=xl/ctrlProps/ctrlProp147.xml><?xml version="1.0" encoding="utf-8"?>
<formControlPr xmlns="http://schemas.microsoft.com/office/spreadsheetml/2009/9/main" objectType="Radio" firstButton="1" fmlaLink="Odpowiedzi!$F$31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GBox"/>
</file>

<file path=xl/ctrlProps/ctrlProp152.xml><?xml version="1.0" encoding="utf-8"?>
<formControlPr xmlns="http://schemas.microsoft.com/office/spreadsheetml/2009/9/main" objectType="Radio" firstButton="1" fmlaLink="Odpowiedzi!$F$32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Radio" lockText="1" noThreeD="1"/>
</file>

<file path=xl/ctrlProps/ctrlProp156.xml><?xml version="1.0" encoding="utf-8"?>
<formControlPr xmlns="http://schemas.microsoft.com/office/spreadsheetml/2009/9/main" objectType="GBox"/>
</file>

<file path=xl/ctrlProps/ctrlProp157.xml><?xml version="1.0" encoding="utf-8"?>
<formControlPr xmlns="http://schemas.microsoft.com/office/spreadsheetml/2009/9/main" objectType="Radio" firstButton="1" fmlaLink="Odpowiedzi!$F$33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GBox"/>
</file>

<file path=xl/ctrlProps/ctrlProp162.xml><?xml version="1.0" encoding="utf-8"?>
<formControlPr xmlns="http://schemas.microsoft.com/office/spreadsheetml/2009/9/main" objectType="Radio" firstButton="1" fmlaLink="Odpowiedzi!$F$34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lockText="1" noThreeD="1"/>
</file>

<file path=xl/ctrlProps/ctrlProp166.xml><?xml version="1.0" encoding="utf-8"?>
<formControlPr xmlns="http://schemas.microsoft.com/office/spreadsheetml/2009/9/main" objectType="GBox"/>
</file>

<file path=xl/ctrlProps/ctrlProp167.xml><?xml version="1.0" encoding="utf-8"?>
<formControlPr xmlns="http://schemas.microsoft.com/office/spreadsheetml/2009/9/main" objectType="Radio" firstButton="1" fmlaLink="Odpowiedzi!$F$35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fmlaLink="Odpowiedzi!$F$5" lockText="1" noThreeD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GBox"/>
</file>

<file path=xl/ctrlProps/ctrlProp172.xml><?xml version="1.0" encoding="utf-8"?>
<formControlPr xmlns="http://schemas.microsoft.com/office/spreadsheetml/2009/9/main" objectType="Radio" firstButton="1" fmlaLink="Odpowiedzi!$F$36" lockText="1" noThreeD="1"/>
</file>

<file path=xl/ctrlProps/ctrlProp173.xml><?xml version="1.0" encoding="utf-8"?>
<formControlPr xmlns="http://schemas.microsoft.com/office/spreadsheetml/2009/9/main" objectType="Radio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GBox"/>
</file>

<file path=xl/ctrlProps/ctrlProp177.xml><?xml version="1.0" encoding="utf-8"?>
<formControlPr xmlns="http://schemas.microsoft.com/office/spreadsheetml/2009/9/main" objectType="Radio" firstButton="1" fmlaLink="Odpowiedzi!$F$37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80.xml><?xml version="1.0" encoding="utf-8"?>
<formControlPr xmlns="http://schemas.microsoft.com/office/spreadsheetml/2009/9/main" objectType="Radio" lockText="1" noThreeD="1"/>
</file>

<file path=xl/ctrlProps/ctrlProp181.xml><?xml version="1.0" encoding="utf-8"?>
<formControlPr xmlns="http://schemas.microsoft.com/office/spreadsheetml/2009/9/main" objectType="GBox"/>
</file>

<file path=xl/ctrlProps/ctrlProp182.xml><?xml version="1.0" encoding="utf-8"?>
<formControlPr xmlns="http://schemas.microsoft.com/office/spreadsheetml/2009/9/main" objectType="Radio" firstButton="1" fmlaLink="Odpowiedzi!$F$38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Radio" lockText="1" noThreeD="1"/>
</file>

<file path=xl/ctrlProps/ctrlProp186.xml><?xml version="1.0" encoding="utf-8"?>
<formControlPr xmlns="http://schemas.microsoft.com/office/spreadsheetml/2009/9/main" objectType="GBox"/>
</file>

<file path=xl/ctrlProps/ctrlProp187.xml><?xml version="1.0" encoding="utf-8"?>
<formControlPr xmlns="http://schemas.microsoft.com/office/spreadsheetml/2009/9/main" objectType="Radio" firstButton="1" fmlaLink="Odpowiedzi!$F$39" lockText="1" noThreeD="1"/>
</file>

<file path=xl/ctrlProps/ctrlProp188.xml><?xml version="1.0" encoding="utf-8"?>
<formControlPr xmlns="http://schemas.microsoft.com/office/spreadsheetml/2009/9/main" objectType="Radio" lockText="1" noThreeD="1"/>
</file>

<file path=xl/ctrlProps/ctrlProp189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GBox"/>
</file>

<file path=xl/ctrlProps/ctrlProp192.xml><?xml version="1.0" encoding="utf-8"?>
<formControlPr xmlns="http://schemas.microsoft.com/office/spreadsheetml/2009/9/main" objectType="Radio" firstButton="1" fmlaLink="Odpowiedzi!$F$40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GBox"/>
</file>

<file path=xl/ctrlProps/ctrlProp197.xml><?xml version="1.0" encoding="utf-8"?>
<formControlPr xmlns="http://schemas.microsoft.com/office/spreadsheetml/2009/9/main" objectType="Radio" firstButton="1" fmlaLink="Odpowiedzi!$F$41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Odpowiedzi!$F$2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Radio" lockText="1" noThreeD="1"/>
</file>

<file path=xl/ctrlProps/ctrlProp201.xml><?xml version="1.0" encoding="utf-8"?>
<formControlPr xmlns="http://schemas.microsoft.com/office/spreadsheetml/2009/9/main" objectType="CheckBox" fmlaLink="Odpowiedzi!$P$2" lockText="1"/>
</file>

<file path=xl/ctrlProps/ctrlProp202.xml><?xml version="1.0" encoding="utf-8"?>
<formControlPr xmlns="http://schemas.microsoft.com/office/spreadsheetml/2009/9/main" objectType="CheckBox" fmlaLink="Odpowiedzi!$P$3" lockText="1"/>
</file>

<file path=xl/ctrlProps/ctrlProp203.xml><?xml version="1.0" encoding="utf-8"?>
<formControlPr xmlns="http://schemas.microsoft.com/office/spreadsheetml/2009/9/main" objectType="CheckBox" fmlaLink="Odpowiedzi!$P$4" lockText="1"/>
</file>

<file path=xl/ctrlProps/ctrlProp204.xml><?xml version="1.0" encoding="utf-8"?>
<formControlPr xmlns="http://schemas.microsoft.com/office/spreadsheetml/2009/9/main" objectType="CheckBox" fmlaLink="Odpowiedzi!$P$5" lockText="1"/>
</file>

<file path=xl/ctrlProps/ctrlProp205.xml><?xml version="1.0" encoding="utf-8"?>
<formControlPr xmlns="http://schemas.microsoft.com/office/spreadsheetml/2009/9/main" objectType="CheckBox" fmlaLink="Odpowiedzi!$P$6" lockText="1"/>
</file>

<file path=xl/ctrlProps/ctrlProp206.xml><?xml version="1.0" encoding="utf-8"?>
<formControlPr xmlns="http://schemas.microsoft.com/office/spreadsheetml/2009/9/main" objectType="CheckBox" fmlaLink="Odpowiedzi!$P$7" lockText="1"/>
</file>

<file path=xl/ctrlProps/ctrlProp207.xml><?xml version="1.0" encoding="utf-8"?>
<formControlPr xmlns="http://schemas.microsoft.com/office/spreadsheetml/2009/9/main" objectType="CheckBox" fmlaLink="Odpowiedzi!$P$8" lockText="1"/>
</file>

<file path=xl/ctrlProps/ctrlProp208.xml><?xml version="1.0" encoding="utf-8"?>
<formControlPr xmlns="http://schemas.microsoft.com/office/spreadsheetml/2009/9/main" objectType="CheckBox" fmlaLink="Odpowiedzi!$P$9" lockText="1"/>
</file>

<file path=xl/ctrlProps/ctrlProp209.xml><?xml version="1.0" encoding="utf-8"?>
<formControlPr xmlns="http://schemas.microsoft.com/office/spreadsheetml/2009/9/main" objectType="CheckBox" fmlaLink="Odpowiedzi!$P$10" lockText="1"/>
</file>

<file path=xl/ctrlProps/ctrlProp21.xml><?xml version="1.0" encoding="utf-8"?>
<formControlPr xmlns="http://schemas.microsoft.com/office/spreadsheetml/2009/9/main" objectType="GBox"/>
</file>

<file path=xl/ctrlProps/ctrlProp210.xml><?xml version="1.0" encoding="utf-8"?>
<formControlPr xmlns="http://schemas.microsoft.com/office/spreadsheetml/2009/9/main" objectType="CheckBox" fmlaLink="Odpowiedzi!$P$11" lockText="1"/>
</file>

<file path=xl/ctrlProps/ctrlProp211.xml><?xml version="1.0" encoding="utf-8"?>
<formControlPr xmlns="http://schemas.microsoft.com/office/spreadsheetml/2009/9/main" objectType="CheckBox" fmlaLink="Odpowiedzi!$P$12" lockText="1"/>
</file>

<file path=xl/ctrlProps/ctrlProp212.xml><?xml version="1.0" encoding="utf-8"?>
<formControlPr xmlns="http://schemas.microsoft.com/office/spreadsheetml/2009/9/main" objectType="CheckBox" fmlaLink="Odpowiedzi!$P$13" lockText="1"/>
</file>

<file path=xl/ctrlProps/ctrlProp213.xml><?xml version="1.0" encoding="utf-8"?>
<formControlPr xmlns="http://schemas.microsoft.com/office/spreadsheetml/2009/9/main" objectType="CheckBox" fmlaLink="Odpowiedzi!$P$14" lockText="1"/>
</file>

<file path=xl/ctrlProps/ctrlProp214.xml><?xml version="1.0" encoding="utf-8"?>
<formControlPr xmlns="http://schemas.microsoft.com/office/spreadsheetml/2009/9/main" objectType="CheckBox" fmlaLink="Odpowiedzi!$P$15" lockText="1"/>
</file>

<file path=xl/ctrlProps/ctrlProp215.xml><?xml version="1.0" encoding="utf-8"?>
<formControlPr xmlns="http://schemas.microsoft.com/office/spreadsheetml/2009/9/main" objectType="CheckBox" fmlaLink="Odpowiedzi!$P$16" lockText="1"/>
</file>

<file path=xl/ctrlProps/ctrlProp216.xml><?xml version="1.0" encoding="utf-8"?>
<formControlPr xmlns="http://schemas.microsoft.com/office/spreadsheetml/2009/9/main" objectType="CheckBox" fmlaLink="Odpowiedzi!$P$17" lockText="1"/>
</file>

<file path=xl/ctrlProps/ctrlProp217.xml><?xml version="1.0" encoding="utf-8"?>
<formControlPr xmlns="http://schemas.microsoft.com/office/spreadsheetml/2009/9/main" objectType="CheckBox" fmlaLink="Odpowiedzi!$P$18" lockText="1"/>
</file>

<file path=xl/ctrlProps/ctrlProp218.xml><?xml version="1.0" encoding="utf-8"?>
<formControlPr xmlns="http://schemas.microsoft.com/office/spreadsheetml/2009/9/main" objectType="CheckBox" fmlaLink="Odpowiedzi!$P$19" lockText="1"/>
</file>

<file path=xl/ctrlProps/ctrlProp219.xml><?xml version="1.0" encoding="utf-8"?>
<formControlPr xmlns="http://schemas.microsoft.com/office/spreadsheetml/2009/9/main" objectType="CheckBox" fmlaLink="Odpowiedzi!$P$20" lockText="1"/>
</file>

<file path=xl/ctrlProps/ctrlProp22.xml><?xml version="1.0" encoding="utf-8"?>
<formControlPr xmlns="http://schemas.microsoft.com/office/spreadsheetml/2009/9/main" objectType="Radio" firstButton="1" fmlaLink="Odpowiedzi!$F$6" lockText="1" noThreeD="1"/>
</file>

<file path=xl/ctrlProps/ctrlProp220.xml><?xml version="1.0" encoding="utf-8"?>
<formControlPr xmlns="http://schemas.microsoft.com/office/spreadsheetml/2009/9/main" objectType="Radio" checked="Checked" firstButton="1" fmlaLink="Odpowiedzi!$T$2" lockText="1" noThreeD="1"/>
</file>

<file path=xl/ctrlProps/ctrlProp221.xml><?xml version="1.0" encoding="utf-8"?>
<formControlPr xmlns="http://schemas.microsoft.com/office/spreadsheetml/2009/9/main" objectType="Radio" lockText="1" noThreeD="1"/>
</file>

<file path=xl/ctrlProps/ctrlProp222.xml><?xml version="1.0" encoding="utf-8"?>
<formControlPr xmlns="http://schemas.microsoft.com/office/spreadsheetml/2009/9/main" objectType="Radio" lockText="1" noThreeD="1"/>
</file>

<file path=xl/ctrlProps/ctrlProp223.xml><?xml version="1.0" encoding="utf-8"?>
<formControlPr xmlns="http://schemas.microsoft.com/office/spreadsheetml/2009/9/main" objectType="Radio" lockText="1" noThreeD="1"/>
</file>

<file path=xl/ctrlProps/ctrlProp224.xml><?xml version="1.0" encoding="utf-8"?>
<formControlPr xmlns="http://schemas.microsoft.com/office/spreadsheetml/2009/9/main" objectType="CheckBox" fmlaLink="Odpowiedzi!$P$21" lockText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GBox"/>
</file>

<file path=xl/ctrlProps/ctrlProp27.xml><?xml version="1.0" encoding="utf-8"?>
<formControlPr xmlns="http://schemas.microsoft.com/office/spreadsheetml/2009/9/main" objectType="Radio" firstButton="1" fmlaLink="Odpowiedzi!$F$7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/>
</file>

<file path=xl/ctrlProps/ctrlProp32.xml><?xml version="1.0" encoding="utf-8"?>
<formControlPr xmlns="http://schemas.microsoft.com/office/spreadsheetml/2009/9/main" objectType="Radio" firstButton="1" fmlaLink="Odpowiedzi!$F$8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/>
</file>

<file path=xl/ctrlProps/ctrlProp37.xml><?xml version="1.0" encoding="utf-8"?>
<formControlPr xmlns="http://schemas.microsoft.com/office/spreadsheetml/2009/9/main" objectType="Radio" firstButton="1" fmlaLink="Odpowiedzi!$F$9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GBox"/>
</file>

<file path=xl/ctrlProps/ctrlProp42.xml><?xml version="1.0" encoding="utf-8"?>
<formControlPr xmlns="http://schemas.microsoft.com/office/spreadsheetml/2009/9/main" objectType="Radio" firstButton="1" fmlaLink="Odpowiedzi!$F$10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GBox"/>
</file>

<file path=xl/ctrlProps/ctrlProp47.xml><?xml version="1.0" encoding="utf-8"?>
<formControlPr xmlns="http://schemas.microsoft.com/office/spreadsheetml/2009/9/main" objectType="Radio" firstButton="1" fmlaLink="Odpowiedzi!$F$11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GBox"/>
</file>

<file path=xl/ctrlProps/ctrlProp52.xml><?xml version="1.0" encoding="utf-8"?>
<formControlPr xmlns="http://schemas.microsoft.com/office/spreadsheetml/2009/9/main" objectType="Radio" firstButton="1" fmlaLink="Odpowiedzi!$F$12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GBox"/>
</file>

<file path=xl/ctrlProps/ctrlProp57.xml><?xml version="1.0" encoding="utf-8"?>
<formControlPr xmlns="http://schemas.microsoft.com/office/spreadsheetml/2009/9/main" objectType="Radio" firstButton="1" fmlaLink="Odpowiedzi!$F$13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GBox"/>
</file>

<file path=xl/ctrlProps/ctrlProp62.xml><?xml version="1.0" encoding="utf-8"?>
<formControlPr xmlns="http://schemas.microsoft.com/office/spreadsheetml/2009/9/main" objectType="Radio" firstButton="1" fmlaLink="Odpowiedzi!$F$14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/>
</file>

<file path=xl/ctrlProps/ctrlProp67.xml><?xml version="1.0" encoding="utf-8"?>
<formControlPr xmlns="http://schemas.microsoft.com/office/spreadsheetml/2009/9/main" objectType="Radio" firstButton="1" fmlaLink="Odpowiedzi!$F$15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Odpowiedzi!$F$3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/>
</file>

<file path=xl/ctrlProps/ctrlProp72.xml><?xml version="1.0" encoding="utf-8"?>
<formControlPr xmlns="http://schemas.microsoft.com/office/spreadsheetml/2009/9/main" objectType="Radio" firstButton="1" fmlaLink="Odpowiedzi!$F$16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/>
</file>

<file path=xl/ctrlProps/ctrlProp77.xml><?xml version="1.0" encoding="utf-8"?>
<formControlPr xmlns="http://schemas.microsoft.com/office/spreadsheetml/2009/9/main" objectType="Radio" firstButton="1" fmlaLink="Odpowiedzi!$F$17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/>
</file>

<file path=xl/ctrlProps/ctrlProp82.xml><?xml version="1.0" encoding="utf-8"?>
<formControlPr xmlns="http://schemas.microsoft.com/office/spreadsheetml/2009/9/main" objectType="Radio" firstButton="1" fmlaLink="Odpowiedzi!$F$18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/>
</file>

<file path=xl/ctrlProps/ctrlProp87.xml><?xml version="1.0" encoding="utf-8"?>
<formControlPr xmlns="http://schemas.microsoft.com/office/spreadsheetml/2009/9/main" objectType="Radio" firstButton="1" fmlaLink="Odpowiedzi!$F$19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/>
</file>

<file path=xl/ctrlProps/ctrlProp92.xml><?xml version="1.0" encoding="utf-8"?>
<formControlPr xmlns="http://schemas.microsoft.com/office/spreadsheetml/2009/9/main" objectType="Radio" firstButton="1" fmlaLink="Odpowiedzi!$F$20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/>
</file>

<file path=xl/ctrlProps/ctrlProp97.xml><?xml version="1.0" encoding="utf-8"?>
<formControlPr xmlns="http://schemas.microsoft.com/office/spreadsheetml/2009/9/main" objectType="Radio" firstButton="1" fmlaLink="Odpowiedzi!$F$2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hyperlink" Target="#Test!A1"/><Relationship Id="rId3" Type="http://schemas.openxmlformats.org/officeDocument/2006/relationships/image" Target="../media/image3.png"/><Relationship Id="rId7" Type="http://schemas.openxmlformats.org/officeDocument/2006/relationships/hyperlink" Target="http://www.akkom.net.pl/" TargetMode="External"/><Relationship Id="rId12" Type="http://schemas.openxmlformats.org/officeDocument/2006/relationships/hyperlink" Target="#Analiza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hyperlink" Target="#Dane!A1"/><Relationship Id="rId5" Type="http://schemas.openxmlformats.org/officeDocument/2006/relationships/hyperlink" Target="http://www.akkom.net.pl" TargetMode="External"/><Relationship Id="rId10" Type="http://schemas.openxmlformats.org/officeDocument/2006/relationships/hyperlink" Target="#Umiejetnosci!A1"/><Relationship Id="rId4" Type="http://schemas.openxmlformats.org/officeDocument/2006/relationships/image" Target="../media/image4.png"/><Relationship Id="rId9" Type="http://schemas.openxmlformats.org/officeDocument/2006/relationships/hyperlink" Target="mailto:test@akkom.net.pl?subject=Uzupe&#322;niony%20test%20z%20programu%20Exce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hyperlink" Target="mailto:test@akkom.net.pl?subject=Uzupe&#322;niony%20test%20z%20programu%20Excel" TargetMode="External"/><Relationship Id="rId18" Type="http://schemas.openxmlformats.org/officeDocument/2006/relationships/hyperlink" Target="#Dane!A1"/><Relationship Id="rId3" Type="http://schemas.openxmlformats.org/officeDocument/2006/relationships/image" Target="../media/image9.png"/><Relationship Id="rId21" Type="http://schemas.openxmlformats.org/officeDocument/2006/relationships/hyperlink" Target="#Wstep!A1"/><Relationship Id="rId7" Type="http://schemas.openxmlformats.org/officeDocument/2006/relationships/image" Target="../media/image13.png"/><Relationship Id="rId12" Type="http://schemas.openxmlformats.org/officeDocument/2006/relationships/hyperlink" Target="#Test!A1"/><Relationship Id="rId17" Type="http://schemas.openxmlformats.org/officeDocument/2006/relationships/image" Target="../media/image14.png"/><Relationship Id="rId2" Type="http://schemas.openxmlformats.org/officeDocument/2006/relationships/image" Target="../media/image8.png"/><Relationship Id="rId16" Type="http://schemas.openxmlformats.org/officeDocument/2006/relationships/image" Target="../media/image6.png"/><Relationship Id="rId20" Type="http://schemas.openxmlformats.org/officeDocument/2006/relationships/hyperlink" Target="#Analiza!A1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11" Type="http://schemas.openxmlformats.org/officeDocument/2006/relationships/hyperlink" Target="#Uwagi!A2"/><Relationship Id="rId5" Type="http://schemas.openxmlformats.org/officeDocument/2006/relationships/image" Target="../media/image11.png"/><Relationship Id="rId15" Type="http://schemas.openxmlformats.org/officeDocument/2006/relationships/hyperlink" Target="http://www.akkom.net.pl/" TargetMode="External"/><Relationship Id="rId10" Type="http://schemas.openxmlformats.org/officeDocument/2006/relationships/hyperlink" Target="#Umiejetnosci!A1"/><Relationship Id="rId19" Type="http://schemas.openxmlformats.org/officeDocument/2006/relationships/hyperlink" Target="#Uwagi!A1"/><Relationship Id="rId4" Type="http://schemas.openxmlformats.org/officeDocument/2006/relationships/image" Target="../media/image10.png"/><Relationship Id="rId9" Type="http://schemas.openxmlformats.org/officeDocument/2006/relationships/image" Target="../media/image4.png"/><Relationship Id="rId14" Type="http://schemas.openxmlformats.org/officeDocument/2006/relationships/hyperlink" Target="http://www.akkom.net.p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Umiejetnosci!A1"/><Relationship Id="rId3" Type="http://schemas.openxmlformats.org/officeDocument/2006/relationships/hyperlink" Target="http://www.akkom.net.pl" TargetMode="External"/><Relationship Id="rId7" Type="http://schemas.openxmlformats.org/officeDocument/2006/relationships/hyperlink" Target="#Dane!A1"/><Relationship Id="rId2" Type="http://schemas.openxmlformats.org/officeDocument/2006/relationships/hyperlink" Target="mailto:test@akkom.net.pl?subject=Uzupe&#322;niony%20test%20z%20programu%20Excel" TargetMode="External"/><Relationship Id="rId1" Type="http://schemas.openxmlformats.org/officeDocument/2006/relationships/hyperlink" Target="#Uwagi!A1"/><Relationship Id="rId6" Type="http://schemas.openxmlformats.org/officeDocument/2006/relationships/image" Target="../media/image14.png"/><Relationship Id="rId11" Type="http://schemas.openxmlformats.org/officeDocument/2006/relationships/hyperlink" Target="#Wstep!A1"/><Relationship Id="rId5" Type="http://schemas.openxmlformats.org/officeDocument/2006/relationships/image" Target="../media/image6.png"/><Relationship Id="rId10" Type="http://schemas.openxmlformats.org/officeDocument/2006/relationships/hyperlink" Target="#Analiza!A1"/><Relationship Id="rId4" Type="http://schemas.openxmlformats.org/officeDocument/2006/relationships/hyperlink" Target="http://www.akkom.net.pl/" TargetMode="External"/><Relationship Id="rId9" Type="http://schemas.openxmlformats.org/officeDocument/2006/relationships/hyperlink" Target="#Test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Uwagi!A1"/><Relationship Id="rId3" Type="http://schemas.openxmlformats.org/officeDocument/2006/relationships/hyperlink" Target="http://www.akkom.net.pl/" TargetMode="External"/><Relationship Id="rId7" Type="http://schemas.openxmlformats.org/officeDocument/2006/relationships/hyperlink" Target="#Test!A1"/><Relationship Id="rId2" Type="http://schemas.openxmlformats.org/officeDocument/2006/relationships/hyperlink" Target="http://www.akkom.net.pl" TargetMode="External"/><Relationship Id="rId1" Type="http://schemas.openxmlformats.org/officeDocument/2006/relationships/hyperlink" Target="#Umiejetnosci!A1"/><Relationship Id="rId6" Type="http://schemas.openxmlformats.org/officeDocument/2006/relationships/hyperlink" Target="#Dane!A1"/><Relationship Id="rId5" Type="http://schemas.openxmlformats.org/officeDocument/2006/relationships/image" Target="../media/image14.png"/><Relationship Id="rId10" Type="http://schemas.openxmlformats.org/officeDocument/2006/relationships/hyperlink" Target="#Wstep!A1"/><Relationship Id="rId4" Type="http://schemas.openxmlformats.org/officeDocument/2006/relationships/image" Target="../media/image6.png"/><Relationship Id="rId9" Type="http://schemas.openxmlformats.org/officeDocument/2006/relationships/hyperlink" Target="#Analiza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hyperlink" Target="#Test!A1"/><Relationship Id="rId7" Type="http://schemas.openxmlformats.org/officeDocument/2006/relationships/image" Target="../media/image6.png"/><Relationship Id="rId12" Type="http://schemas.openxmlformats.org/officeDocument/2006/relationships/hyperlink" Target="#Wstep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://www.akkom.net.pl/" TargetMode="External"/><Relationship Id="rId11" Type="http://schemas.openxmlformats.org/officeDocument/2006/relationships/hyperlink" Target="#Analiza!A1"/><Relationship Id="rId5" Type="http://schemas.openxmlformats.org/officeDocument/2006/relationships/hyperlink" Target="http://www.akkom.net.pl" TargetMode="External"/><Relationship Id="rId10" Type="http://schemas.openxmlformats.org/officeDocument/2006/relationships/hyperlink" Target="#Uwagi!A1"/><Relationship Id="rId4" Type="http://schemas.openxmlformats.org/officeDocument/2006/relationships/hyperlink" Target="#Umiejetnosci!A1"/><Relationship Id="rId9" Type="http://schemas.openxmlformats.org/officeDocument/2006/relationships/hyperlink" Target="#Dane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13" Type="http://schemas.openxmlformats.org/officeDocument/2006/relationships/hyperlink" Target="#Wstep!A1"/><Relationship Id="rId3" Type="http://schemas.openxmlformats.org/officeDocument/2006/relationships/hyperlink" Target="#Analiza!A40"/><Relationship Id="rId7" Type="http://schemas.openxmlformats.org/officeDocument/2006/relationships/image" Target="../media/image6.png"/><Relationship Id="rId12" Type="http://schemas.openxmlformats.org/officeDocument/2006/relationships/hyperlink" Target="#Uwagi!A1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hyperlink" Target="http://www.akkom.net.pl/" TargetMode="External"/><Relationship Id="rId11" Type="http://schemas.openxmlformats.org/officeDocument/2006/relationships/hyperlink" Target="#Test!A1"/><Relationship Id="rId5" Type="http://schemas.openxmlformats.org/officeDocument/2006/relationships/hyperlink" Target="http://www.akkom.net.pl" TargetMode="External"/><Relationship Id="rId10" Type="http://schemas.openxmlformats.org/officeDocument/2006/relationships/hyperlink" Target="#Umiejetnosci!A1"/><Relationship Id="rId4" Type="http://schemas.openxmlformats.org/officeDocument/2006/relationships/hyperlink" Target="#Analiza!A1"/><Relationship Id="rId9" Type="http://schemas.openxmlformats.org/officeDocument/2006/relationships/hyperlink" Target="#Dan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3</xdr:col>
      <xdr:colOff>304800</xdr:colOff>
      <xdr:row>12</xdr:row>
      <xdr:rowOff>66675</xdr:rowOff>
    </xdr:to>
    <xdr:sp macro="" textlink="">
      <xdr:nvSpPr>
        <xdr:cNvPr id="8193" name="AutoShape 1" descr="data:image/jpeg;base64,/9j/4AAQSkZJRgABAQAAAQABAAD/2wCEAAkGBhQSDxUUDxQVFBAQEBUUFRQVEhUXFRUVFRQVFBQWFRQXHSYeFxokGRUVHy8gIykpLCwsFR4xNTAqNSY3LCkBCQoKDgwOGg8PGiwkHyQtLCovLCwpLCkpLCkqKiwqKSwsLCksLCwsLCwpLCwpLCkpMC8sKSosLCksLCksLCkpLP/AABEIAMwAzAMBIgACEQEDEQH/xAAcAAABBQEBAQAAAAAAAAAAAAAGAAEDBQcEAgj/xABPEAABAwECBg0HCQYFBAMAAAABAAIDEQQFBhIhMUFRBxMXIlJTYXGBkZKT0RUyM6Gzw9MUNEJEc4OxwdIjJWJy4fAWJEOCsoSUosJjo7T/xAAaAQACAwEBAAAAAAAAAAAAAAABAwACBAUG/8QAMhEAAgECAwUHAwQDAQAAAAAAAAECAxEEEjETIUFRgRQyM2FikbEiQ3EjQqHwUtHhBf/aAAwDAQACEQMRAD8ALdwm6uKl7+TxS3Cbq4qXv5PFaCkoQz7cJuripe/k8Utwm6uKl7+TxWgrzJKGglxAaBUkmgA5SVCABuE3VxUvfyeKW4TdXFS9/J4qxvjZCY2rbM3HPDdUM6Bnd6lStht9tynH2s6ztcdOQZMb1rNLExvaO9+QiVdXtHeebRsP3IzI+rSNBtbq9VarlOxncA+kf+4lV1ZtjZ3+rM1vI1hPrJC627HEWmZ/QGDxQz1npFe4M9V/tBjc1uDhH/uJU25vg/wnd/Kirc5g42Xrj/Sluc2fjpeuP9KmavyRM1XkgV3OMH+E7v5vBNuc4P8ACd383givc4s/HS9cf6U25xZ+Ol64/wBKmavyQM1bkgV3OcH+E7v5vBLc6wf4Tu/m8EVbm9n46Xrj/Sm3N7Px0vXH+lTNW5ImatyQK7neD/Cd383glud4P8J3fzeCKdzazcdL2ov0pbmtm4+XtRfpRzVuSJmrckC255g9wnd/N4Jtz3B7hO7+bwRTuaWbj5e1F+lNuZ2bj5e1F+lTNW5ImatyQL7nuD3Dd383glufYPcN3fzeCKNzKzcfL2ov0ptzGzcfL2ov0o5qvJAzVuSBfc/we4bu/m8Ev8AYPcN3fzeCJ9zCzcfL2ov0pty+zcfL2ov0KZqvJEzVuSBj/AGDvDPfzeCX+AcHeGe/m8ET7l1l4+XtRfoXPeGxlZ2QSSNmlJjie4CsdKtaXAGjORHNV5IDnW5Irbs2J7jtGNtGO/EpjUnlyY1aZ+Y9SsNwm6uKl7+TxVbsXv8A2svKI/eLU0ynLNG7HUZucFJiSSUVrtbYo3PkNGMFSVfQaQ3pejLPGZJTRozDS46A0aSs+tNttN5S4kYpGDXFrvGjhPOk/wBhM50t52ugq2Nubgxsrn5XH19CPbFYmWeMRwigGc6SdZOkrE2675R+TI26r9PyVtz4JQWYAvG2S8JwyD+VujnKuHWg6MiiJSWiKUVaKsNSUVZDk615STKEHTVTEpqqAHJTVTVTVQAPVNVNVNVQg9U1U1U1UAHqqaq81TYygLnuqVV4qmqoS57qlVeKpVQJckqntvzK0fYy+yKiqvdrP+StH2MvsirIKAPYu9LLzR+8WqrKdi30svNH7xasjR7iDhvCX94iQFh5e5klbZosoaRjAfSefNb0V6zyI1vC2CKJ8js0bC7noMg6TQdKBMB7CZ7W+eTLtdXV1yPrTqynqSsQ3K1NcfglZt2guIV3HdIslnDB6R2V7tbvAZgugu1lSSvqUN4a4Mi2WejQNviq6MmmU6WV1GnWAmWyqy4Bk8sfpWhf7YNY60tsGsda+e9ooaEUINCCMoIzghSNiGodQSXW8jB230/z/wAN/wAcax1pErBWR0yjIRpGcLZcEL/+WWWjz/mYQA/+IaH9P4hWhUUnYfRrqo7WsWZKYlIrySmDx6ryXJVWaYe4RbdJtEZrFEd8dD3j8QM3PVQpOeVXNJMg1jrTGQax1rCcUah1JYo1DqUsJ23kbrtg1jrSqsjwTwbNstLYwKRt30jqeawfmcw/otgtL2tDY4gGxxgNaBmyCgA5Ao1ZDIPMrsiqmqvNU1VS4bnuqaq8VSqoS57qljLxVKqgLnuqltR/yNp+xl9kVz1U1oP+RtP2MvsijEtFgJsWell5o/eLV1k+xV6WXmj94tYV6XcRfC+Ev7xBnZAtWLZMUf6sjW9Aq4/gvWBNl2uwh2mVznevFHqCr9kt+8hGt0h6g0fmr65mUsUA/wDiZ6xVJW+u3yQNar8kTpikmTi5nOyJg1iv+UxDevNJQND9DuY6eXnQcxi3G1WdsjHMeKse0tIOkFZLfNyus07o3ZRnY7hNOY8+g8oWOvG29HNxFGzzLiVrY1bYP3q6y2hsrMtMjm8Jh85vhygLjZGpWxrJns7oTG6d0bC6RsjGyxGscgBB5/761CShbAS+8R3yeU/s5TvK/RedHMfx50R3taG2dj3ymjGCtdY0AcpOTnXShUVSOZHTU1KOYocNMIvk8OKw/tpQQ3W1uZz/AMhy8yyxdl73o60TOlfnccg0NaPNaOYfmuNNRknLMxL3FEXODWglziAAM5JNAAvC0PYzwbABtk43raiEHScxf+Q6USQjmdgmweuQWCyCPJ8ol30jhr1DkGYdJUtU885c4k6VHVLk7mltaLQ9VTVXmq8OlAzkdapcrckqlVQG1N1rwbc3l6kLoGZHVVKq4jeA1FMbw5PWpmQM6O6q6JvmFp+xl9kVUeUDqHWrCObGu+1E6IpfYq0Gmy8JJsCtin0svNH7xaysl2KPSy80XvFrSdS7qG4Xwl1+QI2TM0HPL7tEl3j/ACkH2Mf/AACGtk05IPvfdImsPzSD7GP2YSI+NPoReJLoOmJSKYpxYYlU2Etyi0Q5PSsqWH8W8x/GiuCvJKpJKSsyskmrMydsVDQ5CFM2NE+FNx0O3sG9cQH00OOZ3Mfx51QsjXFqpwlZmBwcXYjbGnw0wjlnjhjeKMY2rncN+UVOqjaZNZK6WxqO2WESMLTpzHUdBUoYjZy36cS6uk0gNSXuaItcWuFC00KaKMucGtBLnEAAZySaABd1O+gst8E8HXWy0tjFRG3fSO4LB+ZzD+i1W329jQIohSOIBoDc2QUoOQZlX3bYW3bY2xVHymcY0jtRzZDqGYdJXHj1zJdSdvpRob2ay8eJ2Pt50BQvtjtfUucuXkuSHJiXJkjpSc5PWvGMvBcvOMq3K3JMZNjKPGTYyFwXJcZLGUWMljKXBclxlc2M/u61fZy+xVDjK8sB/dtr+zl9gm0u8Oov6ujBDYn9LLzRe8WtrI9iX0s3NF7xa4tVPuo2YXwl1+QF2Tv9D773SKLF80g+xj9mEL7J/wBX++90iex/NIPsY/ZhIj4s+gF4kugivJKcleSmlhivJKcr1Z2YzwOnoCADvZY2uixHirXtOMNdVnd6XSYJiw5s7Tracx/LoWnLJMNsPGut7YmUNngJY9wAJc85HEHU2lOXLyJOMobSF1qiuJcIxTZO1i97WvUWUVGYqXFXm2xKQO4RXXjN2xo3zRvuVuvo/BX2xdgrjH5XMN62ohB0nM6ToygctdSd7UZ4LXi18AYAGuhAbigUGKMjSAuz/wCfiL/py6F6UE53ZFfOC23PL2yEPOhwq3JmAplAQzbcHrRDlxSRwmb4dIGUdS0VJdGdCMt4+dCMt5lTbeR5wrToKkZbmnTTn8VoluuaGb0sbSdeZ3aGVDd4bH4NTBIR/C/KO0MvqWeVCa03mWeGmtN5SY68l6gt1w2mz5XMdi8Jm+b6s3SAuFl5kecK82RJd1qZJJx3Ms8ZNjLljtzTpodRyKXGUuVuS4yWMosZLGQuC5LjK/u0/u21/Zy+wQ3jIiuo/uy1/wAk3sE6j3jRh39XRgnsSelm5oveLXVkWxH6Wbmi94tdW2n3TdhfCXX5ATZQ+r/fe6RPY/mcH2MfswhfZR+r/fe6RRY/mcH2Mfsws8fFn0AvEn0GK8kpOdRck01c2ZMbC3Y9TWnV1rtuOHznnTvR+J/JVDleWm2MsllMkpo2JlTrJOgcpJp0qQ3u4Ib3d8Ae2SsL/kln2uI0tM4IbTOxmZz+Q6By5dCw0q3v6832q0Pml855yDQ1o81o5AFVujV8yZxsTWdWd+HALsDr5xhtLzvmirDrbpb0fhzIqDllEMxY4OaaOaQQeULR7utpkhZIWlu2NrlGQ0JaSNYqCuHj8NlltI6P5NGGq5llfA7HuXqwXi6GUPbozjhNOcLnc9QPesMLxd0ab23mqWW0iRjXsNWvFQf7/vIpcYVpXKgXA6/drk2mQ7yQ708F+rmP486J7ZUONehemo1lUgpe5tjUzRuWiSpm3g5umo1FdEV9NPngt9YTsyLKaLFVl44N2ef0kbcbhN3rusZ+lWEczXCrSCOQr2i0nqWaUlvAK8tjQ5TZpK/wyD/2b4IYt10WqzekY9rdY3zOsVC2RMQkyoRehlnhIS03GKRXxwh0jwXXFbWuzEV1HIVo16YHWWepdGGuP04947ppkPSChG9Ni2QVNmkDxwX713Q4ZD6lnlh5LQxzwtSOm8rcZEtzn92Wz+Sb2CBLbYrVZTSZj2DW4VZ0OFR1FX1x4TgWC0skaavZLRzcoqYaZQVKUWp7ylD6Z7+TOHYi9LNzRe8WvLH9iB37Wbmi96tgWyHdOjhPCXX5APZR+r/fe6RNZnUsdnrxMfswhjZT+r/fe6RHH8ys/wBlF7ILOvEn0K/cn0IJZKqFxXpxUbioyjZ0XbBjyjUN8ej+tEFbI2EfyiXaYz+xgcakZnyZieUDMOlEF9Xz8nsxEZpPaKtaRnawZHO5MtQOUcizx0SVUq5VlQmtP6ci46lY+JQPiVm+JQOhrm0oRmc9xJsFcF3W21NiFRGN9I7gsGfpOYc/Itovm4Gvs7WQtDTC2kYGagFMTmIHXRcGBlhs9iswaZoduk30rttZ52hoNczRk6zpRDDbopDixysc6laNe1xproCtjgpwyy4nWw1CMIWerMue+mfOFC+REuG1yljtvYN480fTQ7Q7mP486EHSLgVKLpycWImnF2Z6fItFwVvltrhxZPTRAB2sjQ/p08qzJ8ilum+XWadsrPonKOE0+c0/3notGGns5eQKdXJLfoaxaLpP0DXkOT1qptMDm+cCPw60RWC3NmibJGase2oP5HlBydCnLa58y7DinodF01LegL24tNWkg6waK7uC3ySFweQWtAy0y1OYVHJVdNquKN+YYh1tzdWZSXfYdoiIG+OVxoMp1Dqoqxi0ykISjLyGkvqJshje8NcKZ8gyivnZl2teCKg1B0hZreLnGRxkBD3OJIIocvIuaC9JIjWJ7m8gOTpachVNtZ70L7TZ70aokgWxbITm5J2Bw4TMh7JyHrCJbtwos8+RkgDj9B29d1HP0VTY1Iy0Y6FaEtGWjmgihFQdBVHeGBlmlY8BgjMgIJj3vnNxScXN6lepJlhjipaoCME9j11glkc2USxyYlKtxXDFx610HzhqRkyQEVCgvWbFiIGd5xR05/VVerLFRgCCViQioKyAjZU+r/fe6RIz5lZ/sovZBDWyr9X++9yiRnzGz/ZReyCzLxJ9DL9yfQ5HLmtVoDGlzswH9hdDkOXxa8d2K3zWnrKRXqqnG5RlPbpnSvL35zkHIBmAXI+JWLolBJGuUqjbuIcStkjXLJGrKVi5JWrTCQiUStliGpFOxQyl5f8ATSf8o0OStRNsWD95f9NJ/wAo1vpPeitFfqx/JrlpszZGOY8Va9pBHIVj+EF1us07o3Zs7HcJpzH8jyha8xxxyNCosNrlbaIKD08YLozr1sPIadYCZiKSqRvxR1sRTzxutUZQ+RQPevMjqGhyEKF0i5yicdsNdjvCjapfk8ppFMd4a+ZIdFdAdm56a0cWi9JIX4r9+3QTkJHOFhjnrWMFb78oWPEef83ZwAdbxod00oeUcq30ZO2U24as2snHh/oKLBfTJTiiofStCNWfKFYKjwbsBbjveCHE4oBGWgyn106lR3xfj/lDnRPLQ04oochDdYzHLVPz5Y3Zt2uWKcgztFlZIKSNa4aiAUPXjgNG/LE4xnUd8315fWuGyYcvbkmYHDhNyHqzH1K/sGE1nlyNkAdwX70+vIeiqF4T1BmpVdzAG9sErTFU4mO0fSj33W3OOpDMx15x6j+S3lV154PwWgftomuPCpRw/wBwypU8Nfusz1MHfusFdjJ0zhI58jzCyjGscajGzkiuagpm4XIjtcVz3QyzRCKKuKCTlNSSTU1P95l02m0NjY57zRjGlzjqa0VJ6gn045YpM10YOEEmD017bbeD4BlbZo4if55NsJ/8Wt6yiIBZRsZ3k60W22TP86aSN9NQJloOgUHQtXV07olKeeOb8/Jn+yt9X++9yiVnzGz/AGUXsghrZX+r/fe5RIz5jZ/sovZBZvuT6CPuT6HDK2oIy5RTJnU134JQujDnY9Scm+0dS8NYXEAZyQOtFEceKABmAogqMKjvJXLUo3d2UZwLg/j7f9F4OA1nPGdv+iIUlfs1H/FD9nHkDTtj+zHjO3/RRu2ObKeM7z+iKV4cVbY01+1FXShyBV2xjZDxvef0XZceA9nsk22w7Zj4hZvn1FHEE5KfwhXZkonZaMtFdQitEBUqad0j2yOhJ1qutgOMSRkVmkrNXGNXAK8sD7PLI6R4eHPNTivoK6TSmcri/wADWUHKJSPtaf8AqtBnu9jtFDrHgqy1XK8eYQ4dRSHTXIyyoLWwMQ4CXe7zjM08suTroru48AbNZpmzWd0uM2o9LVrgc4cKZR4BcVpjLTRwIPKF2YNxuMxIJDWCpoTQk5ADr0noUja9rFYRgpL6UFJCoLfgfG/LGSw9pvUcvrUl7YSCCUMxcYYtXUNCCc1Oj8V0WLCOCTIHhruC/en15D0FMbjLczTJ05PKwMvPBWeOpDcdo0sy/wDjnQ3PkJByEZwc45wtqXFeFywzj9tG13LSjhzOGVKlh76MzTwl+6zKbDhRaLP6KQ4o+g7fN6jm6KI2wSw1da5NrfFRwYXF7TvaCgyg5RlI0nOuG9djEGps0tDwZMo7YyjqKs8BcGn2WOQzACWR9MhB3jfNoRrJJ6lSnGpGVnoUowrQmk9P4ChDmH9txLBK0edLG9vRiOLvUKdKI1m+Hl6ba+aMebZ4ns/3Oix3fi0dC1tmutLLEoNhr0s/NF71bIsc2G/Szc0XvVsaEdCmE8Jdfkz7ZY+r/fe5RKz5jZvsovZBDOy19W++9yiaP5jZvsovZBI/fLoU+5Poe7ngrJXQ0es5B+avFx3VDixg6XGvguxOgrI001aIkkklcuJMQmJTbbrUIeXw6l5hiIOXQpg4HMnQsCxX26XfUH0fxULbxc3lHL4qwlsjXZ8h1hcFout30TX1FVdxclLVE8V7sPnb08ubrXYx4IqCCORDFojLTRwI51zC0uaasJB5Cq7S2pTatahfJEHCjgCNRFVHZbEyOu1imMalU12X7I6RrHAOxjnzEDOTqV1Na2MID3BpdWlTStFdNPeNjKMt4IX3cU+2Ofi44c4ne5SBoFDlyBDE9QaEUIzg5x0LWwVzW264phSVjXcpGUczhlCTOjfRmephs29MzGyYQzweikIHBO+b2Tm6KK/u/ZKGa0xkfxx5etpy9RU957HbXVNnkLTwX5R2hlHrQZe+DNpgqZI3Yo+m3fN6xm6Uh7SmZXtqP490ardt/QWj0MrXHg1o7pacqsFmWxldWPO6Y+bC3Fb/ADv8G17QWmrVSm5xuzdQqSqQzNEFvtjYonyP82NhceZoqshwdDrRHbJZMp2u0TP5zCaetw6kX7K177XYxEDvrS+h/kZRzvXijpKpcBIALotztLmSjobZ8nrJQlK80jNWnmrKHJMqdhv0s/NF71bGsc2GvSz80XvVsaZHQfhPBXX5M82W/q333uUVWSLGsdlbrjiH/wBQqhTZc+rff+5RtcTK2SznVZ4qd2AkpXqS6FYq9Wa/BYNbQUGYJ0kloNYkkklCHlzVDI0roSUBY5I21cF7tVpxaUU4aFy2myFxqCOlV4Ad0twmXi3Tk/BdLXg5jUcirXXW7W31+C8NuqQGrXAHkJ8ELsrmlyLV7ARQgEaiKqutVwRu82rDyZR1FTwNmHnFjhzkH8F2I2T1LWUtUVF0XKYnuc8g5KNpq082hDmFNtx7Q4aI96PzPX+COlz2uwRyikjA7nGUcxzhVlC8bIXOleOWJnNmvqWH0byBwTlb2TkV3YdkGmS0R/7mfm0/kV03jgK11TA8tPBdlb15x61UP2Ppz9OLrf8ApWe1SOhky1oPcGN339BP6KRpPBrR3ZOVWCzZ2xvaNEkPaf8AoV7cNy2+GRoktEb4Ad80l73U1NLmgjrTYznpKJohVqaSiFEVna2uI0NxjU0AFTrNM5UiSjtDnBjiwVeGnFBNATTICdGVPNGhjWyTem33g5jTVsAEQ/mzv9Zp/tRJgmyl0W0DQyb/APMFRs2OLcZC+RrC5zi4nbW1LnGpJ6SUWXZc0tmuu2NmADnRzOFHA5Nopo5QViipOrdrmcelGo6znJPiBuw16Wfmi96tkWN7DXpZ+aL3q2Ra46HQwngrr8gLsn3TLMIDDG54ZtuNi0yY21UrU6aHqQ1Fbb1Y0NYZg1jQ1oxY8gAoBm1Kjds7W054bL2Jvirxu32ziLJ3c3xVR0k3e7DKgpScrtfgIfKd78KfsxeCbyne/Cn7MXgh/dvtnEWTu5vipbt9s4iyd3N8VDZebK9m9T9y+8p3xwp+zF4JvKd8cKfsxeCot2+2cRZO7m+Klu32ziLJ3c3xUdn5snZvU/cvPKd88KfsxeCbynfPCn7MXgqTdvtnEWTu5vipbt9s4iyd3N8VTZ+bJ2b1S9y68p3zwp+zF4JvKd9cKfsxeCpt2+2cRZO7m+Klu32ziLJ3c3xUdn5sHZvXL3LjynfXCn7MXgm8p31wp+zD4Ko3b7ZxFk7ub4qW7fbOIsndzfFUyebJ2b1y9y28p33wrR2YfBN5TvvhWjsw+Cqt2+2cRZO7m+Klu32ziLJ3c3xUcnmTs3rl7lr5TvvhT9mLwTeU774Vo7MPgqvdvtnEWTu5vipbt9s4iyd3N8VTJ5k7N65e5Z+U774Vo7MXgl5TvzhWjsxeCrN2+2cRZO7m+Klu32ziLJ3c3xVMvmTs3rl7ll5TvzhWjsxeCXlO/OFaOzF4Kt3b7ZxFk7ub4qW7fbOIsndzfFRy+ZOzep+5Y+U784Vo7MXgl5TvzhWjsxeCrt2+2cRZO7m+Klu32ziLJ3c3xVMvmHs3qfuWPlO/OFaOzF4KOe2X29jmPM5Y9pa4YsWVrhQjNqK4t2+2cRZO7m+Klu32ziLJ3c3xVMvmDs3qfuFGxXck8Eku3xujxtrxcamWm2VpQ8o61qywJuzlbBmhsnYm+KpN3m3cVZexN8VFKw+nTVOKij//2Q=="/>
        <xdr:cNvSpPr>
          <a:spLocks noChangeAspect="1" noChangeArrowheads="1"/>
        </xdr:cNvSpPr>
      </xdr:nvSpPr>
      <xdr:spPr bwMode="auto">
        <a:xfrm>
          <a:off x="39909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152400</xdr:colOff>
      <xdr:row>1</xdr:row>
      <xdr:rowOff>63950</xdr:rowOff>
    </xdr:from>
    <xdr:to>
      <xdr:col>7</xdr:col>
      <xdr:colOff>245226</xdr:colOff>
      <xdr:row>1</xdr:row>
      <xdr:rowOff>423950</xdr:rowOff>
    </xdr:to>
    <xdr:grpSp>
      <xdr:nvGrpSpPr>
        <xdr:cNvPr id="99" name="Grupa 98"/>
        <xdr:cNvGrpSpPr/>
      </xdr:nvGrpSpPr>
      <xdr:grpSpPr>
        <a:xfrm>
          <a:off x="4076700" y="140150"/>
          <a:ext cx="759576" cy="360000"/>
          <a:chOff x="4086225" y="187775"/>
          <a:chExt cx="759576" cy="360000"/>
        </a:xfrm>
      </xdr:grpSpPr>
      <xdr:pic>
        <xdr:nvPicPr>
          <xdr:cNvPr id="13" name="Obraz 12"/>
          <xdr:cNvPicPr>
            <a:picLocks/>
          </xdr:cNvPicPr>
        </xdr:nvPicPr>
        <xdr:blipFill rotWithShape="1">
          <a:blip xmlns:r="http://schemas.openxmlformats.org/officeDocument/2006/relationships" r:embed="rId1" cstate="print"/>
          <a:srcRect l="1577" t="1545" r="2258" b="2027"/>
          <a:stretch/>
        </xdr:blipFill>
        <xdr:spPr>
          <a:xfrm>
            <a:off x="4086225" y="187775"/>
            <a:ext cx="349200" cy="360000"/>
          </a:xfrm>
          <a:prstGeom prst="round2DiagRect">
            <a:avLst>
              <a:gd name="adj1" fmla="val 0"/>
              <a:gd name="adj2" fmla="val 0"/>
            </a:avLst>
          </a:prstGeo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  <xdr:pic>
        <xdr:nvPicPr>
          <xdr:cNvPr id="14" name="Obraz 13"/>
          <xdr:cNvPicPr>
            <a:picLocks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4496601" y="202175"/>
            <a:ext cx="349200" cy="345600"/>
          </a:xfrm>
          <a:prstGeom prst="rect">
            <a:avLst/>
          </a:prstGeom>
          <a:ln w="12700">
            <a:solidFill>
              <a:schemeClr val="tx2">
                <a:lumMod val="60000"/>
                <a:lumOff val="4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</xdr:grpSp>
    <xdr:clientData/>
  </xdr:twoCellAnchor>
  <xdr:twoCellAnchor>
    <xdr:from>
      <xdr:col>19</xdr:col>
      <xdr:colOff>293384</xdr:colOff>
      <xdr:row>1</xdr:row>
      <xdr:rowOff>78350</xdr:rowOff>
    </xdr:from>
    <xdr:to>
      <xdr:col>21</xdr:col>
      <xdr:colOff>115744</xdr:colOff>
      <xdr:row>1</xdr:row>
      <xdr:rowOff>423950</xdr:rowOff>
    </xdr:to>
    <xdr:grpSp>
      <xdr:nvGrpSpPr>
        <xdr:cNvPr id="100" name="Grupa 99"/>
        <xdr:cNvGrpSpPr/>
      </xdr:nvGrpSpPr>
      <xdr:grpSpPr>
        <a:xfrm>
          <a:off x="9018284" y="154550"/>
          <a:ext cx="755810" cy="345600"/>
          <a:chOff x="9027809" y="187775"/>
          <a:chExt cx="755810" cy="345600"/>
        </a:xfrm>
      </xdr:grpSpPr>
      <xdr:pic>
        <xdr:nvPicPr>
          <xdr:cNvPr id="15" name="Obraz 14"/>
          <xdr:cNvPicPr>
            <a:picLocks/>
          </xdr:cNvPicPr>
        </xdr:nvPicPr>
        <xdr:blipFill rotWithShape="1">
          <a:blip xmlns:r="http://schemas.openxmlformats.org/officeDocument/2006/relationships" r:embed="rId3" cstate="print"/>
          <a:srcRect r="16804"/>
          <a:stretch/>
        </xdr:blipFill>
        <xdr:spPr>
          <a:xfrm>
            <a:off x="9027809" y="187775"/>
            <a:ext cx="348601" cy="345600"/>
          </a:xfrm>
          <a:prstGeom prst="rect">
            <a:avLst/>
          </a:prstGeom>
          <a:ln w="12700">
            <a:solidFill>
              <a:schemeClr val="accent2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  <xdr:pic>
        <xdr:nvPicPr>
          <xdr:cNvPr id="16" name="Obraz 15"/>
          <xdr:cNvPicPr>
            <a:picLocks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9434419" y="187775"/>
            <a:ext cx="349200" cy="345600"/>
          </a:xfrm>
          <a:prstGeom prst="rect">
            <a:avLst/>
          </a:prstGeom>
          <a:ln w="12700">
            <a:solidFill>
              <a:schemeClr val="accent6">
                <a:lumMod val="75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</xdr:grpSp>
    <xdr:clientData/>
  </xdr:twoCellAnchor>
  <xdr:twoCellAnchor>
    <xdr:from>
      <xdr:col>1</xdr:col>
      <xdr:colOff>19051</xdr:colOff>
      <xdr:row>10</xdr:row>
      <xdr:rowOff>66675</xdr:rowOff>
    </xdr:from>
    <xdr:to>
      <xdr:col>1</xdr:col>
      <xdr:colOff>466725</xdr:colOff>
      <xdr:row>10</xdr:row>
      <xdr:rowOff>361950</xdr:rowOff>
    </xdr:to>
    <xdr:sp macro="" textlink="">
      <xdr:nvSpPr>
        <xdr:cNvPr id="104" name="Strzałka w dół 103"/>
        <xdr:cNvSpPr/>
      </xdr:nvSpPr>
      <xdr:spPr>
        <a:xfrm>
          <a:off x="228601" y="3771900"/>
          <a:ext cx="447674" cy="295275"/>
        </a:xfrm>
        <a:prstGeom prst="downArrow">
          <a:avLst>
            <a:gd name="adj1" fmla="val 50000"/>
            <a:gd name="adj2" fmla="val 48077"/>
          </a:avLst>
        </a:prstGeom>
        <a:solidFill>
          <a:schemeClr val="accent4">
            <a:lumMod val="75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pl-PL" sz="900" b="1">
            <a:solidFill>
              <a:schemeClr val="lt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</xdr:colOff>
      <xdr:row>0</xdr:row>
      <xdr:rowOff>0</xdr:rowOff>
    </xdr:from>
    <xdr:to>
      <xdr:col>1</xdr:col>
      <xdr:colOff>2133603</xdr:colOff>
      <xdr:row>16</xdr:row>
      <xdr:rowOff>190508</xdr:rowOff>
    </xdr:to>
    <xdr:grpSp>
      <xdr:nvGrpSpPr>
        <xdr:cNvPr id="57" name="Grupa 56"/>
        <xdr:cNvGrpSpPr/>
      </xdr:nvGrpSpPr>
      <xdr:grpSpPr>
        <a:xfrm>
          <a:off x="3" y="0"/>
          <a:ext cx="2343150" cy="5334008"/>
          <a:chOff x="3" y="0"/>
          <a:chExt cx="2492513" cy="5612236"/>
        </a:xfrm>
      </xdr:grpSpPr>
      <xdr:grpSp>
        <xdr:nvGrpSpPr>
          <xdr:cNvPr id="56" name="Grupa 55"/>
          <xdr:cNvGrpSpPr/>
        </xdr:nvGrpSpPr>
        <xdr:grpSpPr>
          <a:xfrm>
            <a:off x="3" y="0"/>
            <a:ext cx="2492513" cy="5612236"/>
            <a:chOff x="3" y="0"/>
            <a:chExt cx="2492513" cy="5612236"/>
          </a:xfrm>
        </xdr:grpSpPr>
        <xdr:sp macro="" textlink="">
          <xdr:nvSpPr>
            <xdr:cNvPr id="126" name="pole tekstowe 125"/>
            <xdr:cNvSpPr txBox="1"/>
          </xdr:nvSpPr>
          <xdr:spPr>
            <a:xfrm rot="16200000">
              <a:off x="-1481258" y="1638451"/>
              <a:ext cx="5611994" cy="2335554"/>
            </a:xfrm>
            <a:prstGeom prst="rect">
              <a:avLst/>
            </a:prstGeom>
            <a:solidFill>
              <a:schemeClr val="bg1"/>
            </a:solidFill>
            <a:ln/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wrap="square" rtlCol="0" anchor="t"/>
            <a:lstStyle/>
            <a:p>
              <a:endParaRPr lang="pl-PL" sz="1100"/>
            </a:p>
          </xdr:txBody>
        </xdr:sp>
        <xdr:sp macro="" textlink="">
          <xdr:nvSpPr>
            <xdr:cNvPr id="121" name="Text Box 1">
              <a:hlinkClick xmlns:r="http://schemas.openxmlformats.org/officeDocument/2006/relationships" r:id="rId5"/>
            </xdr:cNvPr>
            <xdr:cNvSpPr txBox="1">
              <a:spLocks noChangeArrowheads="1"/>
            </xdr:cNvSpPr>
          </xdr:nvSpPr>
          <xdr:spPr bwMode="auto">
            <a:xfrm rot="16200000">
              <a:off x="-2725153" y="2725156"/>
              <a:ext cx="5612236" cy="161923"/>
            </a:xfrm>
            <a:prstGeom prst="rect">
              <a:avLst/>
            </a:prstGeom>
            <a:solidFill>
              <a:srgbClr val="6E2449"/>
            </a:solidFill>
            <a:ln>
              <a:headEnd/>
              <a:tailEnd/>
            </a:ln>
            <a:effectLst/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vertOverflow="clip" wrap="square" lIns="27432" tIns="27432" rIns="108000" bIns="36000" anchor="ctr" upright="1"/>
            <a:lstStyle/>
            <a:p>
              <a:pPr algn="r" rtl="0">
                <a:defRPr sz="1000"/>
              </a:pPr>
              <a:endParaRPr lang="pl-PL" sz="1000" b="1">
                <a:solidFill>
                  <a:schemeClr val="bg1"/>
                </a:solidFill>
              </a:endParaRPr>
            </a:p>
          </xdr:txBody>
        </xdr:sp>
      </xdr:grpSp>
      <xdr:grpSp>
        <xdr:nvGrpSpPr>
          <xdr:cNvPr id="55" name="Grupa 54"/>
          <xdr:cNvGrpSpPr/>
        </xdr:nvGrpSpPr>
        <xdr:grpSpPr>
          <a:xfrm>
            <a:off x="170236" y="150327"/>
            <a:ext cx="2264674" cy="2522764"/>
            <a:chOff x="170236" y="150327"/>
            <a:chExt cx="2264674" cy="2522764"/>
          </a:xfrm>
        </xdr:grpSpPr>
        <xdr:pic>
          <xdr:nvPicPr>
            <xdr:cNvPr id="54" name="Obraz 53"/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28600" y="150327"/>
              <a:ext cx="2206310" cy="848307"/>
            </a:xfrm>
            <a:prstGeom prst="rect">
              <a:avLst/>
            </a:prstGeom>
          </xdr:spPr>
        </xdr:pic>
        <xdr:sp macro="" textlink="">
          <xdr:nvSpPr>
            <xdr:cNvPr id="132" name="pole tekstowe 131"/>
            <xdr:cNvSpPr txBox="1"/>
          </xdr:nvSpPr>
          <xdr:spPr>
            <a:xfrm>
              <a:off x="209550" y="1114424"/>
              <a:ext cx="2195263" cy="95007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pl-PL" sz="1000" b="1">
                  <a:solidFill>
                    <a:srgbClr val="993366"/>
                  </a:solidFill>
                </a:rPr>
                <a:t>Akademia Komputerowa AkKom</a:t>
              </a: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l-PL" sz="1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ul</a:t>
              </a:r>
              <a:r>
                <a:rPr lang="pl-PL" sz="1000"/>
                <a:t>. Zelwerowicza 18A, </a:t>
              </a:r>
              <a:r>
                <a:rPr lang="pl-PL" sz="1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Wrocław</a:t>
              </a:r>
            </a:p>
            <a:p>
              <a:pPr algn="ctr"/>
              <a:r>
                <a:rPr lang="pl-PL" sz="1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tel.: </a:t>
              </a:r>
              <a:r>
                <a:rPr lang="pl-PL" sz="10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71 79 67 360</a:t>
              </a:r>
              <a:endParaRPr lang="pl-PL" sz="1000">
                <a:effectLst/>
              </a:endParaRPr>
            </a:p>
            <a:p>
              <a:pPr algn="ctr"/>
              <a:r>
                <a:rPr lang="pl-PL" sz="10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tel. kom.: </a:t>
              </a:r>
              <a:r>
                <a:rPr lang="pl-PL" sz="1000" b="1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512-96-44-50</a:t>
              </a:r>
              <a:endParaRPr lang="pl-PL" sz="1000">
                <a:effectLst/>
              </a:endParaRPr>
            </a:p>
            <a:p>
              <a:pPr algn="ctr"/>
              <a:r>
                <a:rPr lang="pl-PL" sz="10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e-mail:</a:t>
              </a:r>
              <a:r>
                <a:rPr lang="pl-PL" sz="10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pl-PL" sz="1000" b="1" i="0" baseline="0">
                  <a:solidFill>
                    <a:srgbClr val="C00000"/>
                  </a:solidFill>
                  <a:effectLst/>
                  <a:latin typeface="+mn-lt"/>
                  <a:ea typeface="+mn-ea"/>
                  <a:cs typeface="+mn-cs"/>
                </a:rPr>
                <a:t>biuro@akkom.net.pl</a:t>
              </a:r>
              <a:endParaRPr lang="pl-PL" sz="1000">
                <a:solidFill>
                  <a:srgbClr val="C00000"/>
                </a:solidFill>
                <a:effectLst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pl-PL" sz="1000">
                <a:effectLst/>
              </a:endParaRPr>
            </a:p>
          </xdr:txBody>
        </xdr:sp>
        <xdr:pic>
          <xdr:nvPicPr>
            <xdr:cNvPr id="133" name="Obraz 132">
              <a:hlinkClick xmlns:r="http://schemas.openxmlformats.org/officeDocument/2006/relationships" r:id="rId7" tooltip="skorzystaj ze wszkoleń na www.akkom.net.pl"/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/>
            <a:srcRect t="17242" b="13793"/>
            <a:stretch/>
          </xdr:blipFill>
          <xdr:spPr>
            <a:xfrm>
              <a:off x="170236" y="2228764"/>
              <a:ext cx="2190750" cy="169826"/>
            </a:xfrm>
            <a:prstGeom prst="rect">
              <a:avLst/>
            </a:prstGeom>
          </xdr:spPr>
        </xdr:pic>
        <xdr:sp macro="" textlink="">
          <xdr:nvSpPr>
            <xdr:cNvPr id="134" name="pole tekstowe 133">
              <a:hlinkClick xmlns:r="http://schemas.openxmlformats.org/officeDocument/2006/relationships" r:id="rId5" tooltip="Więcej szkoleń na www.akkom.net.pl"/>
            </xdr:cNvPr>
            <xdr:cNvSpPr txBox="1"/>
          </xdr:nvSpPr>
          <xdr:spPr>
            <a:xfrm>
              <a:off x="484561" y="2428764"/>
              <a:ext cx="1535586" cy="24432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pl-PL" sz="1100" b="1">
                  <a:solidFill>
                    <a:srgbClr val="993366"/>
                  </a:solidFill>
                  <a:latin typeface="+mn-lt"/>
                  <a:ea typeface="Tahoma" pitchFamily="34" charset="0"/>
                  <a:cs typeface="Tahoma" pitchFamily="34" charset="0"/>
                </a:rPr>
                <a:t>www.akkom.net.pl</a:t>
              </a:r>
            </a:p>
            <a:p>
              <a:pPr algn="ctr"/>
              <a:endParaRPr lang="pl-PL" sz="1100">
                <a:solidFill>
                  <a:srgbClr val="990099"/>
                </a:solidFill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</xdr:grpSp>
    <xdr:clientData/>
  </xdr:twoCellAnchor>
  <xdr:twoCellAnchor>
    <xdr:from>
      <xdr:col>1</xdr:col>
      <xdr:colOff>2257425</xdr:colOff>
      <xdr:row>3</xdr:row>
      <xdr:rowOff>38100</xdr:rowOff>
    </xdr:from>
    <xdr:to>
      <xdr:col>26</xdr:col>
      <xdr:colOff>38100</xdr:colOff>
      <xdr:row>15</xdr:row>
      <xdr:rowOff>247650</xdr:rowOff>
    </xdr:to>
    <xdr:grpSp>
      <xdr:nvGrpSpPr>
        <xdr:cNvPr id="12" name="Grupa 11"/>
        <xdr:cNvGrpSpPr/>
      </xdr:nvGrpSpPr>
      <xdr:grpSpPr>
        <a:xfrm>
          <a:off x="2466975" y="1228725"/>
          <a:ext cx="9563100" cy="3886200"/>
          <a:chOff x="2466975" y="1228725"/>
          <a:chExt cx="9563100" cy="3886200"/>
        </a:xfrm>
      </xdr:grpSpPr>
      <xdr:grpSp>
        <xdr:nvGrpSpPr>
          <xdr:cNvPr id="11" name="Grupa 10"/>
          <xdr:cNvGrpSpPr/>
        </xdr:nvGrpSpPr>
        <xdr:grpSpPr>
          <a:xfrm>
            <a:off x="2896453" y="1278730"/>
            <a:ext cx="8015585" cy="3607594"/>
            <a:chOff x="2896453" y="1278730"/>
            <a:chExt cx="8015585" cy="3607594"/>
          </a:xfrm>
        </xdr:grpSpPr>
        <xdr:grpSp>
          <xdr:nvGrpSpPr>
            <xdr:cNvPr id="82" name="Grupa 81"/>
            <xdr:cNvGrpSpPr/>
          </xdr:nvGrpSpPr>
          <xdr:grpSpPr>
            <a:xfrm>
              <a:off x="7845353" y="2400301"/>
              <a:ext cx="3066685" cy="923924"/>
              <a:chOff x="7654853" y="2381251"/>
              <a:chExt cx="3066685" cy="923924"/>
            </a:xfrm>
          </xdr:grpSpPr>
          <xdr:sp macro="" textlink="$U$10">
            <xdr:nvSpPr>
              <xdr:cNvPr id="77" name="Elipsa 76"/>
              <xdr:cNvSpPr/>
            </xdr:nvSpPr>
            <xdr:spPr>
              <a:xfrm>
                <a:off x="7654853" y="2590799"/>
                <a:ext cx="482649" cy="485775"/>
              </a:xfrm>
              <a:prstGeom prst="ellipse">
                <a:avLst/>
              </a:prstGeom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marL="0" indent="0" algn="ctr"/>
                <a:fld id="{BD632FF4-D3AC-4F0E-A7A6-BFBC34E90C75}" type="TxLink">
                  <a:rPr lang="pl-PL" sz="900" b="1">
                    <a:solidFill>
                      <a:schemeClr val="lt1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  <a:latin typeface="+mn-lt"/>
                    <a:ea typeface="+mn-ea"/>
                    <a:cs typeface="+mn-cs"/>
                  </a:rPr>
                  <a:pPr marL="0" indent="0" algn="ctr"/>
                  <a:t>Krok 7</a:t>
                </a:fld>
                <a:endParaRPr lang="pl-PL" sz="900" b="1">
                  <a:solidFill>
                    <a:schemeClr val="lt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  <a:latin typeface="+mn-lt"/>
                  <a:ea typeface="+mn-ea"/>
                  <a:cs typeface="+mn-cs"/>
                </a:endParaRPr>
              </a:p>
            </xdr:txBody>
          </xdr:sp>
          <xdr:sp macro="" textlink="$U$11">
            <xdr:nvSpPr>
              <xdr:cNvPr id="101" name="Prostokąt zaokrąglony 100"/>
              <xdr:cNvSpPr/>
            </xdr:nvSpPr>
            <xdr:spPr>
              <a:xfrm>
                <a:off x="8180866" y="2381251"/>
                <a:ext cx="2540672" cy="923924"/>
              </a:xfrm>
              <a:prstGeom prst="roundRect">
                <a:avLst/>
              </a:prstGeom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marL="0" indent="0" algn="ctr"/>
                <a:fld id="{9B12EEDA-8237-468C-9949-67928D3BFE29}" type="TxLink">
                  <a:rPr lang="pl-PL" sz="1000" b="1">
                    <a:solidFill>
                      <a:schemeClr val="lt1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  <a:latin typeface="+mn-lt"/>
                    <a:ea typeface="+mn-ea"/>
                    <a:cs typeface="+mn-cs"/>
                  </a:rPr>
                  <a:pPr marL="0" indent="0" algn="ctr"/>
                  <a:t>Otrzymasz pełną analizę swoich umiejętności, sprawdzisz na jakim poziomie jest Twoja wiedza z Excela oraz dowiesz się jaki kurs będzie dla Ciebie najbardziej odpowiedni</a:t>
                </a:fld>
                <a:endParaRPr lang="pl-PL" sz="1000" b="1">
                  <a:solidFill>
                    <a:schemeClr val="lt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  <a:latin typeface="+mn-lt"/>
                  <a:ea typeface="+mn-ea"/>
                  <a:cs typeface="+mn-cs"/>
                </a:endParaRPr>
              </a:p>
            </xdr:txBody>
          </xdr:sp>
        </xdr:grpSp>
        <xdr:grpSp>
          <xdr:nvGrpSpPr>
            <xdr:cNvPr id="8" name="Grupa 7"/>
            <xdr:cNvGrpSpPr/>
          </xdr:nvGrpSpPr>
          <xdr:grpSpPr>
            <a:xfrm>
              <a:off x="5230589" y="4190999"/>
              <a:ext cx="2624525" cy="695325"/>
              <a:chOff x="5230589" y="4190999"/>
              <a:chExt cx="2624525" cy="695325"/>
            </a:xfrm>
          </xdr:grpSpPr>
          <xdr:cxnSp macro="">
            <xdr:nvCxnSpPr>
              <xdr:cNvPr id="107" name="Łącznik prosty ze strzałką 106"/>
              <xdr:cNvCxnSpPr/>
            </xdr:nvCxnSpPr>
            <xdr:spPr>
              <a:xfrm>
                <a:off x="5731114" y="4676775"/>
                <a:ext cx="2124000" cy="0"/>
              </a:xfrm>
              <a:prstGeom prst="straightConnector1">
                <a:avLst/>
              </a:prstGeom>
              <a:ln w="19050">
                <a:solidFill>
                  <a:srgbClr val="007635"/>
                </a:solidFill>
                <a:prstDash val="dash"/>
                <a:tailEnd type="arrow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$S$11">
            <xdr:nvSpPr>
              <xdr:cNvPr id="108" name="Prostokąt zaokrąglony 107"/>
              <xdr:cNvSpPr/>
            </xdr:nvSpPr>
            <xdr:spPr>
              <a:xfrm>
                <a:off x="5460727" y="4190999"/>
                <a:ext cx="2116800" cy="399600"/>
              </a:xfrm>
              <a:prstGeom prst="roundRect">
                <a:avLst/>
              </a:prstGeom>
              <a:ln w="12700">
                <a:solidFill>
                  <a:srgbClr val="007635"/>
                </a:solidFill>
                <a:prstDash val="solid"/>
                <a:tailEnd type="arrow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lIns="0" tIns="0" rIns="0" bIns="0" rtlCol="0" anchor="ctr"/>
              <a:lstStyle/>
              <a:p>
                <a:pPr marL="0" indent="0" algn="ctr"/>
                <a:fld id="{7B60A493-64DB-4EDE-9B80-F60A8D19AE32}" type="TxLink">
                  <a:rPr lang="en-US" sz="1000" b="1">
                    <a:solidFill>
                      <a:srgbClr val="007635"/>
                    </a:solidFill>
                    <a:latin typeface="+mn-lt"/>
                    <a:ea typeface="+mn-ea"/>
                    <a:cs typeface="+mn-cs"/>
                  </a:rPr>
                  <a:pPr marL="0" indent="0" algn="ctr"/>
                  <a:t>Zapisz test używając swojego
 imienia i nazwiska</a:t>
                </a:fld>
                <a:endParaRPr lang="en-US" sz="1000" b="1">
                  <a:solidFill>
                    <a:srgbClr val="007635"/>
                  </a:solidFill>
                  <a:latin typeface="+mn-lt"/>
                  <a:ea typeface="+mn-ea"/>
                  <a:cs typeface="+mn-cs"/>
                </a:endParaRPr>
              </a:p>
            </xdr:txBody>
          </xdr:sp>
          <xdr:sp macro="" textlink="$S$10">
            <xdr:nvSpPr>
              <xdr:cNvPr id="105" name="Elipsa 104"/>
              <xdr:cNvSpPr/>
            </xdr:nvSpPr>
            <xdr:spPr>
              <a:xfrm>
                <a:off x="5230589" y="4400549"/>
                <a:ext cx="482649" cy="485775"/>
              </a:xfrm>
              <a:prstGeom prst="ellipse">
                <a:avLst/>
              </a:prstGeom>
              <a:solidFill>
                <a:srgbClr val="007635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marL="0" indent="0" algn="ctr"/>
                <a:fld id="{6A9E582E-76C3-4980-8B85-B03D915F0C8D}" type="TxLink">
                  <a:rPr lang="pl-PL" sz="900" b="1">
                    <a:solidFill>
                      <a:schemeClr val="lt1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  <a:latin typeface="+mn-lt"/>
                    <a:ea typeface="+mn-ea"/>
                    <a:cs typeface="+mn-cs"/>
                  </a:rPr>
                  <a:pPr marL="0" indent="0" algn="ctr"/>
                  <a:t>Krok 5</a:t>
                </a:fld>
                <a:endParaRPr lang="pl-PL" sz="900" b="1">
                  <a:solidFill>
                    <a:schemeClr val="lt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  <a:latin typeface="+mn-lt"/>
                  <a:ea typeface="+mn-ea"/>
                  <a:cs typeface="+mn-cs"/>
                </a:endParaRPr>
              </a:p>
            </xdr:txBody>
          </xdr:sp>
        </xdr:grpSp>
        <xdr:grpSp>
          <xdr:nvGrpSpPr>
            <xdr:cNvPr id="9" name="Grupa 8"/>
            <xdr:cNvGrpSpPr/>
          </xdr:nvGrpSpPr>
          <xdr:grpSpPr>
            <a:xfrm>
              <a:off x="7975037" y="4190999"/>
              <a:ext cx="2624525" cy="695325"/>
              <a:chOff x="7975037" y="4190999"/>
              <a:chExt cx="2624525" cy="695325"/>
            </a:xfrm>
          </xdr:grpSpPr>
          <xdr:cxnSp macro="">
            <xdr:nvCxnSpPr>
              <xdr:cNvPr id="113" name="Łącznik prosty ze strzałką 112"/>
              <xdr:cNvCxnSpPr/>
            </xdr:nvCxnSpPr>
            <xdr:spPr>
              <a:xfrm>
                <a:off x="8475562" y="4676775"/>
                <a:ext cx="2124000" cy="0"/>
              </a:xfrm>
              <a:prstGeom prst="straightConnector1">
                <a:avLst/>
              </a:prstGeom>
              <a:ln w="19050">
                <a:solidFill>
                  <a:srgbClr val="9E5DCF"/>
                </a:solidFill>
                <a:prstDash val="dash"/>
                <a:tailEnd type="arrow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$T$11">
            <xdr:nvSpPr>
              <xdr:cNvPr id="114" name="Prostokąt zaokrąglony 113">
                <a:hlinkClick xmlns:r="http://schemas.openxmlformats.org/officeDocument/2006/relationships" r:id="rId9" tooltip="Wyślij uzupełniony test na adres: test@akkom.net.pl"/>
              </xdr:cNvPr>
              <xdr:cNvSpPr/>
            </xdr:nvSpPr>
            <xdr:spPr>
              <a:xfrm>
                <a:off x="8205175" y="4190999"/>
                <a:ext cx="2116800" cy="399600"/>
              </a:xfrm>
              <a:prstGeom prst="roundRect">
                <a:avLst/>
              </a:prstGeom>
              <a:ln w="12700">
                <a:solidFill>
                  <a:srgbClr val="9E5DCF"/>
                </a:solidFill>
                <a:prstDash val="solid"/>
                <a:tailEnd type="arrow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lIns="0" tIns="0" rIns="0" bIns="0" rtlCol="0" anchor="ctr"/>
              <a:lstStyle/>
              <a:p>
                <a:pPr marL="0" indent="0" algn="ctr"/>
                <a:fld id="{15E0ABCE-88C9-419F-BF6D-FF01D9FB605D}" type="TxLink">
                  <a:rPr lang="en-US" sz="1000" b="1">
                    <a:solidFill>
                      <a:srgbClr val="7532A8"/>
                    </a:solidFill>
                    <a:latin typeface="+mn-lt"/>
                    <a:ea typeface="+mn-ea"/>
                    <a:cs typeface="+mn-cs"/>
                  </a:rPr>
                  <a:pPr marL="0" indent="0" algn="ctr"/>
                  <a:t>Wyślij test na adres 
test@akkom.net.pl</a:t>
                </a:fld>
                <a:endParaRPr lang="en-US" sz="1000" b="1">
                  <a:solidFill>
                    <a:srgbClr val="7532A8"/>
                  </a:solidFill>
                  <a:latin typeface="+mn-lt"/>
                  <a:ea typeface="+mn-ea"/>
                  <a:cs typeface="+mn-cs"/>
                </a:endParaRPr>
              </a:p>
            </xdr:txBody>
          </xdr:sp>
          <xdr:sp macro="" textlink="$T$10">
            <xdr:nvSpPr>
              <xdr:cNvPr id="109" name="Elipsa 108">
                <a:hlinkClick xmlns:r="http://schemas.openxmlformats.org/officeDocument/2006/relationships" r:id="rId9" tooltip="Wyślij test na adres: test@akkom.net.pl"/>
              </xdr:cNvPr>
              <xdr:cNvSpPr/>
            </xdr:nvSpPr>
            <xdr:spPr>
              <a:xfrm>
                <a:off x="7975037" y="4400549"/>
                <a:ext cx="482649" cy="485775"/>
              </a:xfrm>
              <a:prstGeom prst="ellipse">
                <a:avLst/>
              </a:prstGeom>
              <a:solidFill>
                <a:srgbClr val="7532A8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marL="0" indent="0" algn="ctr"/>
                <a:fld id="{53284B60-38C9-4A61-AE29-6FE1EAE4AE24}" type="TxLink">
                  <a:rPr lang="pl-PL" sz="900" b="1">
                    <a:solidFill>
                      <a:schemeClr val="lt1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  <a:latin typeface="+mn-lt"/>
                    <a:ea typeface="+mn-ea"/>
                    <a:cs typeface="+mn-cs"/>
                  </a:rPr>
                  <a:pPr marL="0" indent="0" algn="ctr"/>
                  <a:t>Krok 6</a:t>
                </a:fld>
                <a:endParaRPr lang="pl-PL" sz="900" b="1">
                  <a:solidFill>
                    <a:schemeClr val="lt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  <a:latin typeface="+mn-lt"/>
                  <a:ea typeface="+mn-ea"/>
                  <a:cs typeface="+mn-cs"/>
                </a:endParaRPr>
              </a:p>
            </xdr:txBody>
          </xdr:sp>
        </xdr:grpSp>
        <xdr:grpSp>
          <xdr:nvGrpSpPr>
            <xdr:cNvPr id="5" name="Grupa 4"/>
            <xdr:cNvGrpSpPr/>
          </xdr:nvGrpSpPr>
          <xdr:grpSpPr>
            <a:xfrm>
              <a:off x="3189957" y="2044302"/>
              <a:ext cx="2633462" cy="822722"/>
              <a:chOff x="3189957" y="2044302"/>
              <a:chExt cx="2633462" cy="822722"/>
            </a:xfrm>
          </xdr:grpSpPr>
          <xdr:cxnSp macro="">
            <xdr:nvCxnSpPr>
              <xdr:cNvPr id="88" name="Łącznik prosty ze strzałką 87"/>
              <xdr:cNvCxnSpPr/>
            </xdr:nvCxnSpPr>
            <xdr:spPr>
              <a:xfrm>
                <a:off x="3699419" y="2675334"/>
                <a:ext cx="2124000" cy="0"/>
              </a:xfrm>
              <a:prstGeom prst="straightConnector1">
                <a:avLst/>
              </a:prstGeom>
              <a:ln w="19050">
                <a:solidFill>
                  <a:srgbClr val="993366"/>
                </a:solidFill>
                <a:prstDash val="dash"/>
                <a:tailEnd type="arrow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$P$11">
            <xdr:nvSpPr>
              <xdr:cNvPr id="92" name="Prostokąt zaokrąglony 91">
                <a:hlinkClick xmlns:r="http://schemas.openxmlformats.org/officeDocument/2006/relationships" r:id="rId10" tooltip="Zaznacz zadania jakie wykonujesz na programie Excel"/>
              </xdr:cNvPr>
              <xdr:cNvSpPr/>
            </xdr:nvSpPr>
            <xdr:spPr>
              <a:xfrm>
                <a:off x="3419673" y="2044302"/>
                <a:ext cx="2116800" cy="543600"/>
              </a:xfrm>
              <a:prstGeom prst="roundRect">
                <a:avLst/>
              </a:prstGeom>
              <a:ln w="12700">
                <a:solidFill>
                  <a:srgbClr val="993366"/>
                </a:solidFill>
                <a:prstDash val="solid"/>
                <a:tailEnd type="arrow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fld id="{B6358241-23D0-4AEF-933B-3C956235FB73}" type="TxLink">
                  <a:rPr lang="pl-PL" sz="1000" b="1">
                    <a:solidFill>
                      <a:srgbClr val="660033"/>
                    </a:solidFill>
                  </a:rPr>
                  <a:pPr algn="ctr"/>
                  <a:t>Wskaż, do czego wykorzystujesz program Excel</a:t>
                </a:fld>
                <a:endParaRPr lang="pl-PL" sz="1000" b="1">
                  <a:solidFill>
                    <a:srgbClr val="660033"/>
                  </a:solidFill>
                </a:endParaRPr>
              </a:p>
            </xdr:txBody>
          </xdr:sp>
          <xdr:sp macro="" textlink="$P$10">
            <xdr:nvSpPr>
              <xdr:cNvPr id="74" name="Elipsa 73">
                <a:hlinkClick xmlns:r="http://schemas.openxmlformats.org/officeDocument/2006/relationships" r:id="rId10" tooltip="Zaznacz umijętności jakich potrzeujesz"/>
              </xdr:cNvPr>
              <xdr:cNvSpPr/>
            </xdr:nvSpPr>
            <xdr:spPr>
              <a:xfrm>
                <a:off x="3189957" y="2381249"/>
                <a:ext cx="482649" cy="485775"/>
              </a:xfrm>
              <a:prstGeom prst="ellipse">
                <a:avLst/>
              </a:prstGeom>
              <a:solidFill>
                <a:srgbClr val="66003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marL="0" indent="0" algn="ctr" rtl="0">
                  <a:defRPr sz="1000"/>
                </a:pPr>
                <a:fld id="{D716DCE1-5F49-4BF6-89F3-AAA73C7C447D}" type="TxLink">
                  <a:rPr lang="pl-PL" sz="900" b="1">
                    <a:solidFill>
                      <a:schemeClr val="lt1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  <a:latin typeface="+mn-lt"/>
                    <a:ea typeface="+mn-ea"/>
                    <a:cs typeface="+mn-cs"/>
                  </a:rPr>
                  <a:pPr marL="0" indent="0" algn="ctr" rtl="0">
                    <a:defRPr sz="1000"/>
                  </a:pPr>
                  <a:t>Krok 2</a:t>
                </a:fld>
                <a:endParaRPr lang="pl-PL" sz="900" b="1">
                  <a:solidFill>
                    <a:schemeClr val="lt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  <a:latin typeface="+mn-lt"/>
                  <a:ea typeface="+mn-ea"/>
                  <a:cs typeface="+mn-cs"/>
                </a:endParaRPr>
              </a:p>
            </xdr:txBody>
          </xdr:sp>
        </xdr:grpSp>
        <xdr:grpSp>
          <xdr:nvGrpSpPr>
            <xdr:cNvPr id="4" name="Grupa 3"/>
            <xdr:cNvGrpSpPr/>
          </xdr:nvGrpSpPr>
          <xdr:grpSpPr>
            <a:xfrm>
              <a:off x="2896453" y="1278730"/>
              <a:ext cx="2606648" cy="826294"/>
              <a:chOff x="2896453" y="1278730"/>
              <a:chExt cx="2606648" cy="826294"/>
            </a:xfrm>
          </xdr:grpSpPr>
          <xdr:cxnSp macro="">
            <xdr:nvCxnSpPr>
              <xdr:cNvPr id="31" name="Łącznik prosty ze strzałką 30"/>
              <xdr:cNvCxnSpPr/>
            </xdr:nvCxnSpPr>
            <xdr:spPr>
              <a:xfrm>
                <a:off x="3379101" y="1914525"/>
                <a:ext cx="2124000" cy="0"/>
              </a:xfrm>
              <a:prstGeom prst="straightConnector1">
                <a:avLst/>
              </a:prstGeom>
              <a:ln w="19050">
                <a:solidFill>
                  <a:schemeClr val="accent4">
                    <a:lumMod val="75000"/>
                  </a:schemeClr>
                </a:solidFill>
                <a:prstDash val="dash"/>
                <a:tailEnd type="arrow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$O$11">
            <xdr:nvSpPr>
              <xdr:cNvPr id="32" name="Prostokąt zaokrąglony 31">
                <a:hlinkClick xmlns:r="http://schemas.openxmlformats.org/officeDocument/2006/relationships" r:id="rId11" tooltip="Uzupełnij dane osobowe"/>
              </xdr:cNvPr>
              <xdr:cNvSpPr/>
            </xdr:nvSpPr>
            <xdr:spPr>
              <a:xfrm>
                <a:off x="3127928" y="1278730"/>
                <a:ext cx="2116800" cy="543600"/>
              </a:xfrm>
              <a:prstGeom prst="roundRect">
                <a:avLst/>
              </a:prstGeom>
              <a:ln w="12700">
                <a:solidFill>
                  <a:schemeClr val="accent4">
                    <a:lumMod val="75000"/>
                  </a:schemeClr>
                </a:solidFill>
                <a:prstDash val="solid"/>
                <a:tailEnd type="arrow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ctr"/>
              <a:lstStyle/>
              <a:p>
                <a:pPr algn="ctr"/>
                <a:fld id="{1E8D1FFF-B49A-4EFC-B42A-CA0807084B88}" type="TxLink">
                  <a:rPr lang="pl-PL" sz="1000" b="1">
                    <a:solidFill>
                      <a:schemeClr val="accent4">
                        <a:lumMod val="75000"/>
                      </a:schemeClr>
                    </a:solidFill>
                  </a:rPr>
                  <a:pPr algn="ctr"/>
                  <a:t>Uzupełnij dane osobowe</a:t>
                </a:fld>
                <a:endParaRPr lang="pl-PL" sz="1000" b="1">
                  <a:solidFill>
                    <a:schemeClr val="accent4">
                      <a:lumMod val="75000"/>
                    </a:schemeClr>
                  </a:solidFill>
                </a:endParaRPr>
              </a:p>
            </xdr:txBody>
          </xdr:sp>
          <xdr:sp macro="" textlink="$O$10">
            <xdr:nvSpPr>
              <xdr:cNvPr id="29" name="Elipsa 28">
                <a:hlinkClick xmlns:r="http://schemas.openxmlformats.org/officeDocument/2006/relationships" r:id="rId11" tooltip="Uzupełnij dane osobowe"/>
              </xdr:cNvPr>
              <xdr:cNvSpPr/>
            </xdr:nvSpPr>
            <xdr:spPr>
              <a:xfrm>
                <a:off x="2896453" y="1619249"/>
                <a:ext cx="482649" cy="485775"/>
              </a:xfrm>
              <a:prstGeom prst="ellipse">
                <a:avLst/>
              </a:prstGeom>
              <a:solidFill>
                <a:schemeClr val="accent4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marL="0" indent="0" algn="ctr"/>
                <a:fld id="{B4BA6469-39E4-4B5B-BF11-A764C80B7CD6}" type="TxLink">
                  <a:rPr lang="pl-PL" sz="900" b="1">
                    <a:solidFill>
                      <a:schemeClr val="lt1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  <a:latin typeface="+mn-lt"/>
                    <a:ea typeface="+mn-ea"/>
                    <a:cs typeface="+mn-cs"/>
                  </a:rPr>
                  <a:pPr marL="0" indent="0" algn="ctr"/>
                  <a:t>Krok 1</a:t>
                </a:fld>
                <a:endParaRPr lang="pl-PL" sz="900" b="1">
                  <a:solidFill>
                    <a:schemeClr val="lt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  <a:latin typeface="+mn-lt"/>
                  <a:ea typeface="+mn-ea"/>
                  <a:cs typeface="+mn-cs"/>
                </a:endParaRPr>
              </a:p>
            </xdr:txBody>
          </xdr:sp>
        </xdr:grpSp>
        <xdr:grpSp>
          <xdr:nvGrpSpPr>
            <xdr:cNvPr id="6" name="Grupa 5"/>
            <xdr:cNvGrpSpPr/>
          </xdr:nvGrpSpPr>
          <xdr:grpSpPr>
            <a:xfrm>
              <a:off x="3664692" y="2800350"/>
              <a:ext cx="2633463" cy="828674"/>
              <a:chOff x="3664692" y="2800350"/>
              <a:chExt cx="2633463" cy="828674"/>
            </a:xfrm>
          </xdr:grpSpPr>
          <xdr:sp macro="" textlink="$Q$11">
            <xdr:nvSpPr>
              <xdr:cNvPr id="95" name="Prostokąt zaokrąglony 94">
                <a:hlinkClick xmlns:r="http://schemas.openxmlformats.org/officeDocument/2006/relationships" r:id="rId12" tooltip="Sprawdź wyniki analizy potrzeb"/>
              </xdr:cNvPr>
              <xdr:cNvSpPr/>
            </xdr:nvSpPr>
            <xdr:spPr>
              <a:xfrm>
                <a:off x="3894408" y="2800350"/>
                <a:ext cx="2115868" cy="542926"/>
              </a:xfrm>
              <a:prstGeom prst="roundRect">
                <a:avLst/>
              </a:prstGeom>
              <a:ln w="12700">
                <a:solidFill>
                  <a:srgbClr val="BD1E03"/>
                </a:solidFill>
                <a:prstDash val="solid"/>
                <a:tailEnd type="arrow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fld id="{8E376BC3-F65B-4EF6-AAC6-FA027CCFBB80}" type="TxLink">
                  <a:rPr lang="pl-PL" sz="1000" b="1">
                    <a:solidFill>
                      <a:srgbClr val="BD1E03"/>
                    </a:solidFill>
                  </a:rPr>
                  <a:pPr algn="ctr"/>
                  <a:t>Zobacz, jakich narzędzi i funkcji Excela potrzebujesz, aby 
wykonać zaznaczone zadania</a:t>
                </a:fld>
                <a:endParaRPr lang="pl-PL" sz="1000" b="1">
                  <a:solidFill>
                    <a:srgbClr val="BD1E03"/>
                  </a:solidFill>
                </a:endParaRPr>
              </a:p>
            </xdr:txBody>
          </xdr:sp>
          <xdr:cxnSp macro="">
            <xdr:nvCxnSpPr>
              <xdr:cNvPr id="94" name="Łącznik prosty ze strzałką 93"/>
              <xdr:cNvCxnSpPr/>
            </xdr:nvCxnSpPr>
            <xdr:spPr>
              <a:xfrm>
                <a:off x="4174155" y="3427809"/>
                <a:ext cx="2124000" cy="0"/>
              </a:xfrm>
              <a:prstGeom prst="straightConnector1">
                <a:avLst/>
              </a:prstGeom>
              <a:ln w="19050">
                <a:solidFill>
                  <a:srgbClr val="BD1E03"/>
                </a:solidFill>
                <a:prstDash val="dash"/>
                <a:tailEnd type="arrow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$Q$10">
            <xdr:nvSpPr>
              <xdr:cNvPr id="75" name="Elipsa 74">
                <a:hlinkClick xmlns:r="http://schemas.openxmlformats.org/officeDocument/2006/relationships" r:id="rId12" tooltip="Sprawdź wyniki analizy potrzeb"/>
              </xdr:cNvPr>
              <xdr:cNvSpPr/>
            </xdr:nvSpPr>
            <xdr:spPr>
              <a:xfrm>
                <a:off x="3664692" y="3143249"/>
                <a:ext cx="482649" cy="485775"/>
              </a:xfrm>
              <a:prstGeom prst="ellipse">
                <a:avLst/>
              </a:prstGeom>
              <a:solidFill>
                <a:srgbClr val="BD1E0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marL="0" indent="0" algn="ctr"/>
                <a:fld id="{21F3DD3D-B457-4623-AD3A-BD98DD40EEFD}" type="TxLink">
                  <a:rPr lang="pl-PL" sz="900" b="1">
                    <a:solidFill>
                      <a:schemeClr val="lt1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  <a:latin typeface="+mn-lt"/>
                    <a:ea typeface="+mn-ea"/>
                    <a:cs typeface="+mn-cs"/>
                  </a:rPr>
                  <a:pPr marL="0" indent="0" algn="ctr"/>
                  <a:t>Krok 3</a:t>
                </a:fld>
                <a:endParaRPr lang="pl-PL" sz="900" b="1">
                  <a:solidFill>
                    <a:schemeClr val="lt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  <a:latin typeface="+mn-lt"/>
                  <a:ea typeface="+mn-ea"/>
                  <a:cs typeface="+mn-cs"/>
                </a:endParaRPr>
              </a:p>
            </xdr:txBody>
          </xdr:sp>
        </xdr:grpSp>
        <xdr:grpSp>
          <xdr:nvGrpSpPr>
            <xdr:cNvPr id="7" name="Grupa 6"/>
            <xdr:cNvGrpSpPr/>
          </xdr:nvGrpSpPr>
          <xdr:grpSpPr>
            <a:xfrm>
              <a:off x="4280841" y="3557587"/>
              <a:ext cx="2624525" cy="709612"/>
              <a:chOff x="4280841" y="3557587"/>
              <a:chExt cx="2624525" cy="709612"/>
            </a:xfrm>
          </xdr:grpSpPr>
          <xdr:cxnSp macro="">
            <xdr:nvCxnSpPr>
              <xdr:cNvPr id="97" name="Łącznik prosty ze strzałką 96"/>
              <xdr:cNvCxnSpPr/>
            </xdr:nvCxnSpPr>
            <xdr:spPr>
              <a:xfrm>
                <a:off x="4781366" y="4069556"/>
                <a:ext cx="2124000" cy="0"/>
              </a:xfrm>
              <a:prstGeom prst="straightConnector1">
                <a:avLst/>
              </a:prstGeom>
              <a:ln w="19050">
                <a:solidFill>
                  <a:srgbClr val="CD6599"/>
                </a:solidFill>
                <a:prstDash val="dash"/>
                <a:tailEnd type="arrow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$R$11">
            <xdr:nvSpPr>
              <xdr:cNvPr id="98" name="Prostokąt zaokrąglony 97">
                <a:hlinkClick xmlns:r="http://schemas.openxmlformats.org/officeDocument/2006/relationships" r:id="rId13" tooltip="Wypełnij test"/>
              </xdr:cNvPr>
              <xdr:cNvSpPr/>
            </xdr:nvSpPr>
            <xdr:spPr>
              <a:xfrm>
                <a:off x="4510979" y="3557587"/>
                <a:ext cx="2116800" cy="432000"/>
              </a:xfrm>
              <a:prstGeom prst="roundRect">
                <a:avLst/>
              </a:prstGeom>
              <a:ln w="12700">
                <a:solidFill>
                  <a:srgbClr val="CD6599"/>
                </a:solidFill>
                <a:prstDash val="solid"/>
                <a:tailEnd type="arrow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lIns="0" tIns="0" rIns="0" bIns="0" rtlCol="0" anchor="ctr"/>
              <a:lstStyle/>
              <a:p>
                <a:pPr marL="0" indent="0" algn="ctr"/>
                <a:fld id="{8BB23A9A-A6DA-4E17-86FE-EF28EFA78BC0}" type="TxLink">
                  <a:rPr lang="pl-PL" sz="1000" b="1">
                    <a:solidFill>
                      <a:srgbClr val="660033"/>
                    </a:solidFill>
                    <a:latin typeface="+mn-lt"/>
                    <a:ea typeface="+mn-ea"/>
                    <a:cs typeface="+mn-cs"/>
                  </a:rPr>
                  <a:pPr marL="0" indent="0" algn="ctr"/>
                  <a:t>Wypełnij test</a:t>
                </a:fld>
                <a:endParaRPr lang="pl-PL" sz="1000" b="1">
                  <a:solidFill>
                    <a:srgbClr val="660033"/>
                  </a:solidFill>
                  <a:latin typeface="+mn-lt"/>
                  <a:ea typeface="+mn-ea"/>
                  <a:cs typeface="+mn-cs"/>
                </a:endParaRPr>
              </a:p>
            </xdr:txBody>
          </xdr:sp>
          <xdr:sp macro="" textlink="$R$10">
            <xdr:nvSpPr>
              <xdr:cNvPr id="76" name="Elipsa 75">
                <a:hlinkClick xmlns:r="http://schemas.openxmlformats.org/officeDocument/2006/relationships" r:id="rId13" tooltip="Wypełnij test"/>
              </xdr:cNvPr>
              <xdr:cNvSpPr/>
            </xdr:nvSpPr>
            <xdr:spPr>
              <a:xfrm>
                <a:off x="4280841" y="3781424"/>
                <a:ext cx="482649" cy="485775"/>
              </a:xfrm>
              <a:prstGeom prst="ellipse">
                <a:avLst/>
              </a:prstGeom>
              <a:solidFill>
                <a:srgbClr val="CD659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marL="0" indent="0" algn="ctr" rtl="0">
                  <a:defRPr sz="1000"/>
                </a:pPr>
                <a:fld id="{6B424A56-9101-466B-8EB5-7C1B26F5E1A4}" type="TxLink">
                  <a:rPr lang="pl-PL" sz="900" b="1">
                    <a:solidFill>
                      <a:schemeClr val="lt1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  <a:latin typeface="+mn-lt"/>
                    <a:ea typeface="+mn-ea"/>
                    <a:cs typeface="+mn-cs"/>
                  </a:rPr>
                  <a:pPr marL="0" indent="0" algn="ctr" rtl="0">
                    <a:defRPr sz="1000"/>
                  </a:pPr>
                  <a:t>Krok 4</a:t>
                </a:fld>
                <a:endParaRPr lang="pl-PL" sz="900" b="1">
                  <a:solidFill>
                    <a:schemeClr val="lt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  <a:latin typeface="+mn-lt"/>
                  <a:ea typeface="+mn-ea"/>
                  <a:cs typeface="+mn-cs"/>
                </a:endParaRPr>
              </a:p>
            </xdr:txBody>
          </xdr:sp>
        </xdr:grpSp>
        <xdr:grpSp>
          <xdr:nvGrpSpPr>
            <xdr:cNvPr id="3" name="Grupa 2"/>
            <xdr:cNvGrpSpPr/>
          </xdr:nvGrpSpPr>
          <xdr:grpSpPr>
            <a:xfrm>
              <a:off x="2998017" y="1721059"/>
              <a:ext cx="3433888" cy="2917326"/>
              <a:chOff x="2998017" y="1721059"/>
              <a:chExt cx="3433888" cy="2917326"/>
            </a:xfrm>
          </xdr:grpSpPr>
          <xdr:sp macro="" textlink="">
            <xdr:nvSpPr>
              <xdr:cNvPr id="2" name="Łuk 1"/>
              <xdr:cNvSpPr/>
            </xdr:nvSpPr>
            <xdr:spPr>
              <a:xfrm rot="11830338">
                <a:off x="3388542" y="2321135"/>
                <a:ext cx="1637044" cy="1162132"/>
              </a:xfrm>
              <a:prstGeom prst="arc">
                <a:avLst>
                  <a:gd name="adj1" fmla="val 18394126"/>
                  <a:gd name="adj2" fmla="val 20641852"/>
                </a:avLst>
              </a:prstGeom>
              <a:ln w="19050">
                <a:solidFill>
                  <a:srgbClr val="660033"/>
                </a:solidFill>
                <a:prstDash val="dash"/>
                <a:headEnd type="stealth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l-PL" sz="1100"/>
              </a:p>
            </xdr:txBody>
          </xdr:sp>
          <xdr:sp macro="" textlink="">
            <xdr:nvSpPr>
              <xdr:cNvPr id="41" name="Łuk 40"/>
              <xdr:cNvSpPr/>
            </xdr:nvSpPr>
            <xdr:spPr>
              <a:xfrm rot="12676777">
                <a:off x="2998017" y="1721059"/>
                <a:ext cx="1637044" cy="1162132"/>
              </a:xfrm>
              <a:prstGeom prst="arc">
                <a:avLst>
                  <a:gd name="adj1" fmla="val 18394126"/>
                  <a:gd name="adj2" fmla="val 20641852"/>
                </a:avLst>
              </a:prstGeom>
              <a:ln w="19050">
                <a:solidFill>
                  <a:srgbClr val="7030A0"/>
                </a:solidFill>
                <a:prstDash val="dash"/>
                <a:headEnd type="stealth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l-PL" sz="1100"/>
              </a:p>
            </xdr:txBody>
          </xdr:sp>
          <xdr:sp macro="" textlink="">
            <xdr:nvSpPr>
              <xdr:cNvPr id="42" name="Łuk 41"/>
              <xdr:cNvSpPr/>
            </xdr:nvSpPr>
            <xdr:spPr>
              <a:xfrm rot="11029105">
                <a:off x="3938541" y="2892554"/>
                <a:ext cx="1637044" cy="1235755"/>
              </a:xfrm>
              <a:prstGeom prst="arc">
                <a:avLst>
                  <a:gd name="adj1" fmla="val 18647783"/>
                  <a:gd name="adj2" fmla="val 20760150"/>
                </a:avLst>
              </a:prstGeom>
              <a:ln w="19050">
                <a:solidFill>
                  <a:srgbClr val="D71607"/>
                </a:solidFill>
                <a:prstDash val="dash"/>
                <a:headEnd type="stealth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l-PL" sz="1100"/>
              </a:p>
            </xdr:txBody>
          </xdr:sp>
          <xdr:sp macro="" textlink="">
            <xdr:nvSpPr>
              <xdr:cNvPr id="43" name="Łuk 42"/>
              <xdr:cNvSpPr/>
            </xdr:nvSpPr>
            <xdr:spPr>
              <a:xfrm rot="10569820">
                <a:off x="4557489" y="3395447"/>
                <a:ext cx="1874416" cy="1242938"/>
              </a:xfrm>
              <a:prstGeom prst="arc">
                <a:avLst>
                  <a:gd name="adj1" fmla="val 17949366"/>
                  <a:gd name="adj2" fmla="val 20846023"/>
                </a:avLst>
              </a:prstGeom>
              <a:ln w="19050">
                <a:solidFill>
                  <a:srgbClr val="CD6599"/>
                </a:solidFill>
                <a:prstDash val="dash"/>
                <a:headEnd type="stealth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l-PL" sz="1100"/>
              </a:p>
            </xdr:txBody>
          </xdr:sp>
        </xdr:grpSp>
      </xdr:grpSp>
      <xdr:sp macro="" textlink="">
        <xdr:nvSpPr>
          <xdr:cNvPr id="10" name="Prostokąt 9"/>
          <xdr:cNvSpPr/>
        </xdr:nvSpPr>
        <xdr:spPr>
          <a:xfrm>
            <a:off x="2466975" y="1228725"/>
            <a:ext cx="9563100" cy="3886200"/>
          </a:xfrm>
          <a:prstGeom prst="rect">
            <a:avLst/>
          </a:prstGeom>
          <a:no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1790700</xdr:colOff>
      <xdr:row>39</xdr:row>
      <xdr:rowOff>35718</xdr:rowOff>
    </xdr:from>
    <xdr:to>
      <xdr:col>2</xdr:col>
      <xdr:colOff>2124075</xdr:colOff>
      <xdr:row>39</xdr:row>
      <xdr:rowOff>285749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2775" y="11303793"/>
          <a:ext cx="333375" cy="250031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</xdr:col>
      <xdr:colOff>542924</xdr:colOff>
      <xdr:row>196</xdr:row>
      <xdr:rowOff>28576</xdr:rowOff>
    </xdr:from>
    <xdr:to>
      <xdr:col>2</xdr:col>
      <xdr:colOff>885825</xdr:colOff>
      <xdr:row>196</xdr:row>
      <xdr:rowOff>371426</xdr:rowOff>
    </xdr:to>
    <xdr:pic>
      <xdr:nvPicPr>
        <xdr:cNvPr id="3" name="Obraz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3192" t="14289" r="24628" b="-3"/>
        <a:stretch/>
      </xdr:blipFill>
      <xdr:spPr>
        <a:xfrm>
          <a:off x="1904999" y="53216176"/>
          <a:ext cx="342901" cy="34285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</xdr:col>
      <xdr:colOff>552450</xdr:colOff>
      <xdr:row>197</xdr:row>
      <xdr:rowOff>38100</xdr:rowOff>
    </xdr:from>
    <xdr:to>
      <xdr:col>2</xdr:col>
      <xdr:colOff>895350</xdr:colOff>
      <xdr:row>197</xdr:row>
      <xdr:rowOff>361900</xdr:rowOff>
    </xdr:to>
    <xdr:pic>
      <xdr:nvPicPr>
        <xdr:cNvPr id="4" name="Obraz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4288" t="17075" r="12234"/>
        <a:stretch/>
      </xdr:blipFill>
      <xdr:spPr>
        <a:xfrm>
          <a:off x="1914525" y="53616225"/>
          <a:ext cx="342900" cy="3238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</xdr:col>
      <xdr:colOff>552450</xdr:colOff>
      <xdr:row>198</xdr:row>
      <xdr:rowOff>57150</xdr:rowOff>
    </xdr:from>
    <xdr:to>
      <xdr:col>2</xdr:col>
      <xdr:colOff>904876</xdr:colOff>
      <xdr:row>198</xdr:row>
      <xdr:rowOff>371429</xdr:rowOff>
    </xdr:to>
    <xdr:pic>
      <xdr:nvPicPr>
        <xdr:cNvPr id="5" name="Obraz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2501" t="15387" r="21418" b="-1"/>
        <a:stretch/>
      </xdr:blipFill>
      <xdr:spPr>
        <a:xfrm>
          <a:off x="1914525" y="54025800"/>
          <a:ext cx="352426" cy="314279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</xdr:col>
      <xdr:colOff>2381250</xdr:colOff>
      <xdr:row>46</xdr:row>
      <xdr:rowOff>19050</xdr:rowOff>
    </xdr:from>
    <xdr:to>
      <xdr:col>2</xdr:col>
      <xdr:colOff>2666962</xdr:colOff>
      <xdr:row>46</xdr:row>
      <xdr:rowOff>238096</xdr:rowOff>
    </xdr:to>
    <xdr:pic>
      <xdr:nvPicPr>
        <xdr:cNvPr id="6" name="Obraz 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6251" t="4167"/>
        <a:stretch/>
      </xdr:blipFill>
      <xdr:spPr>
        <a:xfrm>
          <a:off x="3743325" y="13201650"/>
          <a:ext cx="285712" cy="219046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2</xdr:col>
      <xdr:colOff>247650</xdr:colOff>
      <xdr:row>2</xdr:row>
      <xdr:rowOff>104775</xdr:rowOff>
    </xdr:from>
    <xdr:to>
      <xdr:col>2</xdr:col>
      <xdr:colOff>1046560</xdr:colOff>
      <xdr:row>4</xdr:row>
      <xdr:rowOff>66675</xdr:rowOff>
    </xdr:to>
    <xdr:grpSp>
      <xdr:nvGrpSpPr>
        <xdr:cNvPr id="227" name="Grupa 226"/>
        <xdr:cNvGrpSpPr/>
      </xdr:nvGrpSpPr>
      <xdr:grpSpPr>
        <a:xfrm>
          <a:off x="1133475" y="1704975"/>
          <a:ext cx="798910" cy="352425"/>
          <a:chOff x="2839640" y="1471613"/>
          <a:chExt cx="1260204" cy="536815"/>
        </a:xfrm>
      </xdr:grpSpPr>
      <xdr:pic>
        <xdr:nvPicPr>
          <xdr:cNvPr id="228" name="Obraz 227"/>
          <xdr:cNvPicPr>
            <a:picLocks noChangeAspect="1"/>
          </xdr:cNvPicPr>
        </xdr:nvPicPr>
        <xdr:blipFill rotWithShape="1">
          <a:blip xmlns:r="http://schemas.openxmlformats.org/officeDocument/2006/relationships" r:embed="rId6" cstate="print"/>
          <a:srcRect l="1577" t="1545" r="2258" b="2027"/>
          <a:stretch/>
        </xdr:blipFill>
        <xdr:spPr>
          <a:xfrm>
            <a:off x="2839640" y="1471613"/>
            <a:ext cx="576000" cy="536815"/>
          </a:xfrm>
          <a:prstGeom prst="round2DiagRect">
            <a:avLst>
              <a:gd name="adj1" fmla="val 0"/>
              <a:gd name="adj2" fmla="val 0"/>
            </a:avLst>
          </a:prstGeo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  <xdr:pic>
        <xdr:nvPicPr>
          <xdr:cNvPr id="229" name="Obraz 228"/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tretch>
            <a:fillRect/>
          </a:stretch>
        </xdr:blipFill>
        <xdr:spPr>
          <a:xfrm>
            <a:off x="3552530" y="1493628"/>
            <a:ext cx="547314" cy="514800"/>
          </a:xfrm>
          <a:prstGeom prst="rect">
            <a:avLst/>
          </a:prstGeom>
          <a:ln w="12700">
            <a:solidFill>
              <a:schemeClr val="tx2">
                <a:lumMod val="60000"/>
                <a:lumOff val="4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</xdr:grpSp>
    <xdr:clientData/>
  </xdr:twoCellAnchor>
  <xdr:twoCellAnchor>
    <xdr:from>
      <xdr:col>2</xdr:col>
      <xdr:colOff>5559519</xdr:colOff>
      <xdr:row>2</xdr:row>
      <xdr:rowOff>113535</xdr:rowOff>
    </xdr:from>
    <xdr:to>
      <xdr:col>2</xdr:col>
      <xdr:colOff>6359499</xdr:colOff>
      <xdr:row>4</xdr:row>
      <xdr:rowOff>69185</xdr:rowOff>
    </xdr:to>
    <xdr:grpSp>
      <xdr:nvGrpSpPr>
        <xdr:cNvPr id="230" name="Grupa 229"/>
        <xdr:cNvGrpSpPr/>
      </xdr:nvGrpSpPr>
      <xdr:grpSpPr>
        <a:xfrm>
          <a:off x="6445344" y="1713735"/>
          <a:ext cx="799980" cy="346175"/>
          <a:chOff x="8151509" y="1481133"/>
          <a:chExt cx="1261892" cy="527295"/>
        </a:xfrm>
      </xdr:grpSpPr>
      <xdr:pic>
        <xdr:nvPicPr>
          <xdr:cNvPr id="231" name="Obraz 230"/>
          <xdr:cNvPicPr>
            <a:picLocks noChangeAspect="1"/>
          </xdr:cNvPicPr>
        </xdr:nvPicPr>
        <xdr:blipFill rotWithShape="1">
          <a:blip xmlns:r="http://schemas.openxmlformats.org/officeDocument/2006/relationships" r:embed="rId8" cstate="print"/>
          <a:srcRect r="16804"/>
          <a:stretch/>
        </xdr:blipFill>
        <xdr:spPr>
          <a:xfrm>
            <a:off x="8151509" y="1481133"/>
            <a:ext cx="550800" cy="527295"/>
          </a:xfrm>
          <a:prstGeom prst="rect">
            <a:avLst/>
          </a:prstGeom>
          <a:ln w="12700">
            <a:solidFill>
              <a:schemeClr val="accent2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  <xdr:pic>
        <xdr:nvPicPr>
          <xdr:cNvPr id="232" name="Obraz 231"/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8839200" y="1493628"/>
            <a:ext cx="574201" cy="514800"/>
          </a:xfrm>
          <a:prstGeom prst="rect">
            <a:avLst/>
          </a:prstGeom>
          <a:ln w="12700">
            <a:solidFill>
              <a:schemeClr val="accent6">
                <a:lumMod val="75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</xdr:grpSp>
    <xdr:clientData/>
  </xdr:twoCellAnchor>
  <xdr:twoCellAnchor>
    <xdr:from>
      <xdr:col>1</xdr:col>
      <xdr:colOff>276225</xdr:colOff>
      <xdr:row>251</xdr:row>
      <xdr:rowOff>66675</xdr:rowOff>
    </xdr:from>
    <xdr:to>
      <xdr:col>2</xdr:col>
      <xdr:colOff>990600</xdr:colOff>
      <xdr:row>255</xdr:row>
      <xdr:rowOff>17475</xdr:rowOff>
    </xdr:to>
    <xdr:sp macro="" textlink="">
      <xdr:nvSpPr>
        <xdr:cNvPr id="239" name="Strzałka w lewo 238">
          <a:hlinkClick xmlns:r="http://schemas.openxmlformats.org/officeDocument/2006/relationships" r:id="rId10" tooltip="Powrót"/>
        </xdr:cNvPr>
        <xdr:cNvSpPr/>
      </xdr:nvSpPr>
      <xdr:spPr>
        <a:xfrm>
          <a:off x="800100" y="68332350"/>
          <a:ext cx="1076325" cy="712800"/>
        </a:xfrm>
        <a:prstGeom prst="leftArrow">
          <a:avLst/>
        </a:prstGeom>
        <a:solidFill>
          <a:schemeClr val="accent4">
            <a:lumMod val="75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000" b="1"/>
            <a:t>Powrót</a:t>
          </a:r>
          <a:endParaRPr lang="en-US" sz="1000" b="1"/>
        </a:p>
      </xdr:txBody>
    </xdr:sp>
    <xdr:clientData/>
  </xdr:twoCellAnchor>
  <xdr:twoCellAnchor>
    <xdr:from>
      <xdr:col>2</xdr:col>
      <xdr:colOff>2194667</xdr:colOff>
      <xdr:row>251</xdr:row>
      <xdr:rowOff>104775</xdr:rowOff>
    </xdr:from>
    <xdr:to>
      <xdr:col>2</xdr:col>
      <xdr:colOff>3271067</xdr:colOff>
      <xdr:row>255</xdr:row>
      <xdr:rowOff>55575</xdr:rowOff>
    </xdr:to>
    <xdr:sp macro="" textlink="">
      <xdr:nvSpPr>
        <xdr:cNvPr id="240" name="Strzałka w prawo 239">
          <a:hlinkClick xmlns:r="http://schemas.openxmlformats.org/officeDocument/2006/relationships" r:id="rId11" tooltip="Pokaż uwagi do wypełnionego testu"/>
        </xdr:cNvPr>
        <xdr:cNvSpPr/>
      </xdr:nvSpPr>
      <xdr:spPr>
        <a:xfrm>
          <a:off x="3080492" y="68722875"/>
          <a:ext cx="1076400" cy="712800"/>
        </a:xfrm>
        <a:prstGeom prst="rightArrow">
          <a:avLst/>
        </a:prstGeom>
        <a:solidFill>
          <a:srgbClr val="6E2449"/>
        </a:solidFill>
        <a:ln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27432" tIns="27432" rIns="0" bIns="0" anchor="ctr" upright="1"/>
        <a:lstStyle/>
        <a:p>
          <a:pPr algn="ctr"/>
          <a:r>
            <a:rPr lang="pl-PL" sz="900" b="1"/>
            <a:t>Przejdź</a:t>
          </a:r>
          <a:r>
            <a:rPr lang="pl-PL" sz="900" b="1" baseline="0"/>
            <a:t> dalej: </a:t>
          </a:r>
          <a:r>
            <a:rPr lang="pl-PL" sz="900" b="1"/>
            <a:t>Pokaż Uwagi</a:t>
          </a:r>
          <a:endParaRPr lang="en-US" sz="900" b="1"/>
        </a:p>
      </xdr:txBody>
    </xdr:sp>
    <xdr:clientData/>
  </xdr:twoCellAnchor>
  <xdr:twoCellAnchor>
    <xdr:from>
      <xdr:col>2</xdr:col>
      <xdr:colOff>1187608</xdr:colOff>
      <xdr:row>250</xdr:row>
      <xdr:rowOff>154424</xdr:rowOff>
    </xdr:from>
    <xdr:to>
      <xdr:col>2</xdr:col>
      <xdr:colOff>2038350</xdr:colOff>
      <xdr:row>255</xdr:row>
      <xdr:rowOff>95249</xdr:rowOff>
    </xdr:to>
    <xdr:sp macro="" textlink="">
      <xdr:nvSpPr>
        <xdr:cNvPr id="241" name="Strzałka w górę 240">
          <a:hlinkClick xmlns:r="http://schemas.openxmlformats.org/officeDocument/2006/relationships" r:id="rId12" tooltip="Przejdź do góry"/>
        </xdr:cNvPr>
        <xdr:cNvSpPr/>
      </xdr:nvSpPr>
      <xdr:spPr>
        <a:xfrm>
          <a:off x="2549683" y="68229599"/>
          <a:ext cx="850742" cy="893325"/>
        </a:xfrm>
        <a:prstGeom prst="upArrow">
          <a:avLst/>
        </a:prstGeom>
        <a:solidFill>
          <a:srgbClr val="BD1E03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pl-PL" sz="1000" b="1"/>
            <a:t>Do góry</a:t>
          </a:r>
          <a:endParaRPr lang="en-US" sz="1000" b="1"/>
        </a:p>
      </xdr:txBody>
    </xdr:sp>
    <xdr:clientData/>
  </xdr:twoCellAnchor>
  <xdr:twoCellAnchor>
    <xdr:from>
      <xdr:col>2</xdr:col>
      <xdr:colOff>0</xdr:colOff>
      <xdr:row>6</xdr:row>
      <xdr:rowOff>16590</xdr:rowOff>
    </xdr:from>
    <xdr:to>
      <xdr:col>2</xdr:col>
      <xdr:colOff>2073440</xdr:colOff>
      <xdr:row>7</xdr:row>
      <xdr:rowOff>2669</xdr:rowOff>
    </xdr:to>
    <xdr:grpSp>
      <xdr:nvGrpSpPr>
        <xdr:cNvPr id="7" name="Grupa 6"/>
        <xdr:cNvGrpSpPr/>
      </xdr:nvGrpSpPr>
      <xdr:grpSpPr>
        <a:xfrm>
          <a:off x="885825" y="2312115"/>
          <a:ext cx="2073440" cy="700454"/>
          <a:chOff x="885825" y="2312115"/>
          <a:chExt cx="2073440" cy="700454"/>
        </a:xfrm>
      </xdr:grpSpPr>
      <xdr:sp macro="" textlink="">
        <xdr:nvSpPr>
          <xdr:cNvPr id="245" name="Prostokąt zaokrąglony 244"/>
          <xdr:cNvSpPr/>
        </xdr:nvSpPr>
        <xdr:spPr>
          <a:xfrm>
            <a:off x="1292101" y="2352675"/>
            <a:ext cx="1667164" cy="362755"/>
          </a:xfrm>
          <a:prstGeom prst="roundRect">
            <a:avLst/>
          </a:prstGeom>
          <a:ln w="12700">
            <a:solidFill>
              <a:srgbClr val="CD6599"/>
            </a:solidFill>
            <a:prstDash val="solid"/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lIns="0" tIns="0" rIns="0" bIns="0" rtlCol="0" anchor="ctr"/>
          <a:lstStyle/>
          <a:p>
            <a:pPr marL="0" indent="0" algn="ctr"/>
            <a:r>
              <a:rPr lang="pl-PL" sz="1000" b="1">
                <a:solidFill>
                  <a:srgbClr val="660033"/>
                </a:solidFill>
                <a:latin typeface="+mn-lt"/>
                <a:ea typeface="+mn-ea"/>
                <a:cs typeface="+mn-cs"/>
              </a:rPr>
              <a:t>Wypełnij test</a:t>
            </a:r>
          </a:p>
          <a:p>
            <a:pPr marL="0" indent="0" algn="ctr"/>
            <a:r>
              <a:rPr lang="pl-PL" sz="1000" b="1">
                <a:solidFill>
                  <a:srgbClr val="660033"/>
                </a:solidFill>
                <a:latin typeface="+mn-lt"/>
                <a:ea typeface="+mn-ea"/>
                <a:cs typeface="+mn-cs"/>
              </a:rPr>
              <a:t>(40 pytań)</a:t>
            </a:r>
            <a:endParaRPr lang="en-US" sz="1000" b="1">
              <a:solidFill>
                <a:srgbClr val="660033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47" name="Strzałka w prawo 246"/>
          <xdr:cNvSpPr/>
        </xdr:nvSpPr>
        <xdr:spPr>
          <a:xfrm rot="5400000">
            <a:off x="1007416" y="2680782"/>
            <a:ext cx="248850" cy="414724"/>
          </a:xfrm>
          <a:prstGeom prst="rightArrow">
            <a:avLst/>
          </a:prstGeom>
          <a:solidFill>
            <a:srgbClr val="6E2449"/>
          </a:solidFill>
          <a:ln>
            <a:headEnd/>
            <a:tailEnd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wrap="square" lIns="27432" tIns="27432" rIns="0" bIns="0" anchor="ctr" upright="1"/>
          <a:lstStyle/>
          <a:p>
            <a:pPr marL="0" indent="0" algn="ctr" rtl="0">
              <a:defRPr sz="1000"/>
            </a:pPr>
            <a:endParaRPr lang="pl-PL" sz="900" b="1" i="0" u="none" strike="noStrike" baseline="0">
              <a:solidFill>
                <a:schemeClr val="bg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46" name="Elipsa 245"/>
          <xdr:cNvSpPr/>
        </xdr:nvSpPr>
        <xdr:spPr>
          <a:xfrm>
            <a:off x="885825" y="2312115"/>
            <a:ext cx="478866" cy="474372"/>
          </a:xfrm>
          <a:prstGeom prst="ellipse">
            <a:avLst/>
          </a:prstGeom>
          <a:solidFill>
            <a:srgbClr val="CD6599"/>
          </a:solidFill>
          <a:ln>
            <a:headEnd/>
            <a:tailEnd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wrap="square" lIns="27432" tIns="27432" rIns="0" bIns="0" anchor="ctr" upright="1"/>
          <a:lstStyle/>
          <a:p>
            <a:pPr marL="0" indent="0" algn="ctr" rtl="0">
              <a:defRPr sz="1000"/>
            </a:pPr>
            <a:r>
              <a:rPr lang="pl-PL" sz="900" b="1" i="0" u="none" strike="noStrike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Krok 4</a:t>
            </a:r>
            <a:endParaRPr lang="en-US" sz="900" b="1" i="0" u="none" strike="noStrike" baseline="0">
              <a:solidFill>
                <a:schemeClr val="bg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3</xdr:col>
      <xdr:colOff>19050</xdr:colOff>
      <xdr:row>6</xdr:row>
      <xdr:rowOff>0</xdr:rowOff>
    </xdr:from>
    <xdr:to>
      <xdr:col>6</xdr:col>
      <xdr:colOff>476250</xdr:colOff>
      <xdr:row>10</xdr:row>
      <xdr:rowOff>47624</xdr:rowOff>
    </xdr:to>
    <xdr:grpSp>
      <xdr:nvGrpSpPr>
        <xdr:cNvPr id="14" name="Grupa 13"/>
        <xdr:cNvGrpSpPr/>
      </xdr:nvGrpSpPr>
      <xdr:grpSpPr>
        <a:xfrm>
          <a:off x="7543800" y="2295525"/>
          <a:ext cx="2324100" cy="1381124"/>
          <a:chOff x="7600950" y="2590800"/>
          <a:chExt cx="2324100" cy="1381124"/>
        </a:xfrm>
      </xdr:grpSpPr>
      <xdr:cxnSp macro="">
        <xdr:nvCxnSpPr>
          <xdr:cNvPr id="254" name="Łącznik prosty ze strzałką 253"/>
          <xdr:cNvCxnSpPr>
            <a:endCxn id="264" idx="0"/>
          </xdr:cNvCxnSpPr>
        </xdr:nvCxnSpPr>
        <xdr:spPr>
          <a:xfrm>
            <a:off x="7839075" y="3162300"/>
            <a:ext cx="8127" cy="323849"/>
          </a:xfrm>
          <a:prstGeom prst="straightConnector1">
            <a:avLst/>
          </a:prstGeom>
          <a:ln w="19050">
            <a:solidFill>
              <a:srgbClr val="007635"/>
            </a:solidFill>
            <a:prstDash val="dash"/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5" name="Prostokąt zaokrąglony 254"/>
          <xdr:cNvSpPr/>
        </xdr:nvSpPr>
        <xdr:spPr>
          <a:xfrm>
            <a:off x="8050164" y="2590800"/>
            <a:ext cx="1755427" cy="552451"/>
          </a:xfrm>
          <a:prstGeom prst="roundRect">
            <a:avLst/>
          </a:prstGeom>
          <a:ln w="12700">
            <a:solidFill>
              <a:srgbClr val="007635"/>
            </a:solidFill>
            <a:prstDash val="solid"/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lIns="0" tIns="0" rIns="0" bIns="0" rtlCol="0" anchor="ctr"/>
          <a:lstStyle/>
          <a:p>
            <a:pPr marL="0" indent="0" algn="ctr"/>
            <a:r>
              <a:rPr lang="en-US" sz="1000" b="1">
                <a:solidFill>
                  <a:srgbClr val="007635"/>
                </a:solidFill>
                <a:latin typeface="+mn-lt"/>
                <a:ea typeface="+mn-ea"/>
                <a:cs typeface="+mn-cs"/>
              </a:rPr>
              <a:t>Po wypełnieniu testu, </a:t>
            </a:r>
            <a:r>
              <a:rPr lang="pl-PL" sz="1000" b="1">
                <a:solidFill>
                  <a:srgbClr val="007635"/>
                </a:solidFill>
                <a:latin typeface="+mn-lt"/>
                <a:ea typeface="+mn-ea"/>
                <a:cs typeface="+mn-cs"/>
              </a:rPr>
              <a:t/>
            </a:r>
            <a:br>
              <a:rPr lang="pl-PL" sz="1000" b="1">
                <a:solidFill>
                  <a:srgbClr val="007635"/>
                </a:solidFill>
                <a:latin typeface="+mn-lt"/>
                <a:ea typeface="+mn-ea"/>
                <a:cs typeface="+mn-cs"/>
              </a:rPr>
            </a:br>
            <a:r>
              <a:rPr lang="en-US" sz="1000" b="1">
                <a:solidFill>
                  <a:srgbClr val="007635"/>
                </a:solidFill>
                <a:latin typeface="+mn-lt"/>
                <a:ea typeface="+mn-ea"/>
                <a:cs typeface="+mn-cs"/>
              </a:rPr>
              <a:t>zapisz go używając </a:t>
            </a:r>
            <a:r>
              <a:rPr lang="pl-PL" sz="1000" b="1">
                <a:solidFill>
                  <a:srgbClr val="007635"/>
                </a:solidFill>
                <a:latin typeface="+mn-lt"/>
                <a:ea typeface="+mn-ea"/>
                <a:cs typeface="+mn-cs"/>
              </a:rPr>
              <a:t/>
            </a:r>
            <a:br>
              <a:rPr lang="pl-PL" sz="1000" b="1">
                <a:solidFill>
                  <a:srgbClr val="007635"/>
                </a:solidFill>
                <a:latin typeface="+mn-lt"/>
                <a:ea typeface="+mn-ea"/>
                <a:cs typeface="+mn-cs"/>
              </a:rPr>
            </a:br>
            <a:r>
              <a:rPr lang="en-US" sz="1000" b="1">
                <a:solidFill>
                  <a:srgbClr val="007635"/>
                </a:solidFill>
                <a:latin typeface="+mn-lt"/>
                <a:ea typeface="+mn-ea"/>
                <a:cs typeface="+mn-cs"/>
              </a:rPr>
              <a:t>swojego imienia i nazwiska</a:t>
            </a:r>
          </a:p>
        </xdr:txBody>
      </xdr:sp>
      <xdr:sp macro="" textlink="">
        <xdr:nvSpPr>
          <xdr:cNvPr id="256" name="Elipsa 255"/>
          <xdr:cNvSpPr/>
        </xdr:nvSpPr>
        <xdr:spPr>
          <a:xfrm>
            <a:off x="7600950" y="2647949"/>
            <a:ext cx="482649" cy="485775"/>
          </a:xfrm>
          <a:prstGeom prst="ellipse">
            <a:avLst/>
          </a:prstGeom>
          <a:solidFill>
            <a:srgbClr val="007635"/>
          </a:solidFill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marL="0" indent="0" algn="ctr"/>
            <a:r>
              <a:rPr lang="pl-PL" sz="900" b="1">
                <a:solidFill>
                  <a:schemeClr val="lt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Krok 5</a:t>
            </a:r>
            <a:endParaRPr lang="en-US" sz="900" b="1">
              <a:solidFill>
                <a:schemeClr val="lt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endParaRPr>
          </a:p>
        </xdr:txBody>
      </xdr:sp>
      <xdr:grpSp>
        <xdr:nvGrpSpPr>
          <xdr:cNvPr id="13" name="Grupa 12"/>
          <xdr:cNvGrpSpPr/>
        </xdr:nvGrpSpPr>
        <xdr:grpSpPr>
          <a:xfrm>
            <a:off x="7605877" y="3467100"/>
            <a:ext cx="2319173" cy="504824"/>
            <a:chOff x="7605877" y="3467100"/>
            <a:chExt cx="2319173" cy="504824"/>
          </a:xfrm>
        </xdr:grpSpPr>
        <xdr:cxnSp macro="">
          <xdr:nvCxnSpPr>
            <xdr:cNvPr id="262" name="Łącznik prosty ze strzałką 261"/>
            <xdr:cNvCxnSpPr/>
          </xdr:nvCxnSpPr>
          <xdr:spPr>
            <a:xfrm>
              <a:off x="8030203" y="3924300"/>
              <a:ext cx="1894847" cy="0"/>
            </a:xfrm>
            <a:prstGeom prst="straightConnector1">
              <a:avLst/>
            </a:prstGeom>
            <a:ln w="19050">
              <a:solidFill>
                <a:srgbClr val="9E5DCF"/>
              </a:solidFill>
              <a:prstDash val="dash"/>
              <a:tailEnd type="arrow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63" name="Prostokąt zaokrąglony 262">
              <a:hlinkClick xmlns:r="http://schemas.openxmlformats.org/officeDocument/2006/relationships" r:id="rId13" tooltip="Wyślij uzupełniony test na adres: test@akkom.net.pl"/>
            </xdr:cNvPr>
            <xdr:cNvSpPr/>
          </xdr:nvSpPr>
          <xdr:spPr>
            <a:xfrm>
              <a:off x="8016991" y="3467100"/>
              <a:ext cx="1755427" cy="371475"/>
            </a:xfrm>
            <a:prstGeom prst="roundRect">
              <a:avLst/>
            </a:prstGeom>
            <a:ln w="12700">
              <a:solidFill>
                <a:srgbClr val="9E5DCF"/>
              </a:solidFill>
              <a:prstDash val="solid"/>
              <a:tailEnd type="arrow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lIns="0" tIns="0" rIns="0" bIns="0" rtlCol="0" anchor="ctr"/>
            <a:lstStyle/>
            <a:p>
              <a:pPr marL="0" indent="0" algn="ctr"/>
              <a:r>
                <a:rPr lang="en-US" sz="1000" b="1">
                  <a:solidFill>
                    <a:srgbClr val="7532A8"/>
                  </a:solidFill>
                  <a:latin typeface="+mn-lt"/>
                  <a:ea typeface="+mn-ea"/>
                  <a:cs typeface="+mn-cs"/>
                </a:rPr>
                <a:t>Wyślij wypeniony test na adres test@akkom.net.pl</a:t>
              </a:r>
            </a:p>
          </xdr:txBody>
        </xdr:sp>
        <xdr:sp macro="" textlink="">
          <xdr:nvSpPr>
            <xdr:cNvPr id="264" name="Elipsa 263">
              <a:hlinkClick xmlns:r="http://schemas.openxmlformats.org/officeDocument/2006/relationships" r:id="rId13" tooltip="Wyślij test na adres: test@akkom.net.pl"/>
            </xdr:cNvPr>
            <xdr:cNvSpPr/>
          </xdr:nvSpPr>
          <xdr:spPr>
            <a:xfrm>
              <a:off x="7605877" y="3486149"/>
              <a:ext cx="482649" cy="485775"/>
            </a:xfrm>
            <a:prstGeom prst="ellipse">
              <a:avLst/>
            </a:prstGeom>
            <a:solidFill>
              <a:srgbClr val="7532A8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marL="0" indent="0" algn="ctr"/>
              <a:r>
                <a:rPr lang="pl-PL" sz="900" b="1">
                  <a:solidFill>
                    <a:schemeClr val="lt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  <a:latin typeface="+mn-lt"/>
                  <a:ea typeface="+mn-ea"/>
                  <a:cs typeface="+mn-cs"/>
                </a:rPr>
                <a:t>Krok 6</a:t>
              </a:r>
              <a:endParaRPr lang="en-US" sz="900" b="1">
                <a:solidFill>
                  <a:schemeClr val="lt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2</xdr:col>
      <xdr:colOff>4219575</xdr:colOff>
      <xdr:row>250</xdr:row>
      <xdr:rowOff>152400</xdr:rowOff>
    </xdr:from>
    <xdr:to>
      <xdr:col>2</xdr:col>
      <xdr:colOff>6543675</xdr:colOff>
      <xdr:row>258</xdr:row>
      <xdr:rowOff>9524</xdr:rowOff>
    </xdr:to>
    <xdr:grpSp>
      <xdr:nvGrpSpPr>
        <xdr:cNvPr id="269" name="Grupa 268"/>
        <xdr:cNvGrpSpPr/>
      </xdr:nvGrpSpPr>
      <xdr:grpSpPr>
        <a:xfrm>
          <a:off x="5105400" y="68580000"/>
          <a:ext cx="2324100" cy="1381124"/>
          <a:chOff x="7600950" y="2590800"/>
          <a:chExt cx="2324100" cy="1381124"/>
        </a:xfrm>
      </xdr:grpSpPr>
      <xdr:cxnSp macro="">
        <xdr:nvCxnSpPr>
          <xdr:cNvPr id="270" name="Łącznik prosty ze strzałką 269"/>
          <xdr:cNvCxnSpPr>
            <a:endCxn id="276" idx="0"/>
          </xdr:cNvCxnSpPr>
        </xdr:nvCxnSpPr>
        <xdr:spPr>
          <a:xfrm>
            <a:off x="7839075" y="3162300"/>
            <a:ext cx="8127" cy="323849"/>
          </a:xfrm>
          <a:prstGeom prst="straightConnector1">
            <a:avLst/>
          </a:prstGeom>
          <a:ln w="19050">
            <a:solidFill>
              <a:srgbClr val="007635"/>
            </a:solidFill>
            <a:prstDash val="dash"/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1" name="Prostokąt zaokrąglony 270"/>
          <xdr:cNvSpPr/>
        </xdr:nvSpPr>
        <xdr:spPr>
          <a:xfrm>
            <a:off x="8050164" y="2590800"/>
            <a:ext cx="1755427" cy="552451"/>
          </a:xfrm>
          <a:prstGeom prst="roundRect">
            <a:avLst/>
          </a:prstGeom>
          <a:ln w="12700">
            <a:solidFill>
              <a:srgbClr val="007635"/>
            </a:solidFill>
            <a:prstDash val="solid"/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lIns="0" tIns="0" rIns="0" bIns="0" rtlCol="0" anchor="ctr"/>
          <a:lstStyle/>
          <a:p>
            <a:pPr marL="0" indent="0" algn="ctr"/>
            <a:r>
              <a:rPr lang="en-US" sz="1000" b="1">
                <a:solidFill>
                  <a:srgbClr val="007635"/>
                </a:solidFill>
                <a:latin typeface="+mn-lt"/>
                <a:ea typeface="+mn-ea"/>
                <a:cs typeface="+mn-cs"/>
              </a:rPr>
              <a:t>Po wypełnieniu testu, </a:t>
            </a:r>
            <a:r>
              <a:rPr lang="pl-PL" sz="1000" b="1">
                <a:solidFill>
                  <a:srgbClr val="007635"/>
                </a:solidFill>
                <a:latin typeface="+mn-lt"/>
                <a:ea typeface="+mn-ea"/>
                <a:cs typeface="+mn-cs"/>
              </a:rPr>
              <a:t/>
            </a:r>
            <a:br>
              <a:rPr lang="pl-PL" sz="1000" b="1">
                <a:solidFill>
                  <a:srgbClr val="007635"/>
                </a:solidFill>
                <a:latin typeface="+mn-lt"/>
                <a:ea typeface="+mn-ea"/>
                <a:cs typeface="+mn-cs"/>
              </a:rPr>
            </a:br>
            <a:r>
              <a:rPr lang="en-US" sz="1000" b="1">
                <a:solidFill>
                  <a:srgbClr val="007635"/>
                </a:solidFill>
                <a:latin typeface="+mn-lt"/>
                <a:ea typeface="+mn-ea"/>
                <a:cs typeface="+mn-cs"/>
              </a:rPr>
              <a:t>zapisz go używając </a:t>
            </a:r>
            <a:r>
              <a:rPr lang="pl-PL" sz="1000" b="1">
                <a:solidFill>
                  <a:srgbClr val="007635"/>
                </a:solidFill>
                <a:latin typeface="+mn-lt"/>
                <a:ea typeface="+mn-ea"/>
                <a:cs typeface="+mn-cs"/>
              </a:rPr>
              <a:t/>
            </a:r>
            <a:br>
              <a:rPr lang="pl-PL" sz="1000" b="1">
                <a:solidFill>
                  <a:srgbClr val="007635"/>
                </a:solidFill>
                <a:latin typeface="+mn-lt"/>
                <a:ea typeface="+mn-ea"/>
                <a:cs typeface="+mn-cs"/>
              </a:rPr>
            </a:br>
            <a:r>
              <a:rPr lang="en-US" sz="1000" b="1">
                <a:solidFill>
                  <a:srgbClr val="007635"/>
                </a:solidFill>
                <a:latin typeface="+mn-lt"/>
                <a:ea typeface="+mn-ea"/>
                <a:cs typeface="+mn-cs"/>
              </a:rPr>
              <a:t>swojego imienia i nazwiska</a:t>
            </a:r>
          </a:p>
        </xdr:txBody>
      </xdr:sp>
      <xdr:sp macro="" textlink="">
        <xdr:nvSpPr>
          <xdr:cNvPr id="272" name="Elipsa 271"/>
          <xdr:cNvSpPr/>
        </xdr:nvSpPr>
        <xdr:spPr>
          <a:xfrm>
            <a:off x="7600950" y="2647949"/>
            <a:ext cx="482649" cy="485775"/>
          </a:xfrm>
          <a:prstGeom prst="ellipse">
            <a:avLst/>
          </a:prstGeom>
          <a:solidFill>
            <a:srgbClr val="007635"/>
          </a:solidFill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marL="0" indent="0" algn="ctr"/>
            <a:r>
              <a:rPr lang="pl-PL" sz="900" b="1">
                <a:solidFill>
                  <a:schemeClr val="lt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Krok 5</a:t>
            </a:r>
            <a:endParaRPr lang="en-US" sz="900" b="1">
              <a:solidFill>
                <a:schemeClr val="lt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endParaRPr>
          </a:p>
        </xdr:txBody>
      </xdr:sp>
      <xdr:grpSp>
        <xdr:nvGrpSpPr>
          <xdr:cNvPr id="273" name="Grupa 272"/>
          <xdr:cNvGrpSpPr/>
        </xdr:nvGrpSpPr>
        <xdr:grpSpPr>
          <a:xfrm>
            <a:off x="7605877" y="3467100"/>
            <a:ext cx="2319173" cy="504824"/>
            <a:chOff x="7605877" y="3467100"/>
            <a:chExt cx="2319173" cy="504824"/>
          </a:xfrm>
        </xdr:grpSpPr>
        <xdr:cxnSp macro="">
          <xdr:nvCxnSpPr>
            <xdr:cNvPr id="274" name="Łącznik prosty ze strzałką 273"/>
            <xdr:cNvCxnSpPr/>
          </xdr:nvCxnSpPr>
          <xdr:spPr>
            <a:xfrm>
              <a:off x="8030203" y="3924300"/>
              <a:ext cx="1894847" cy="0"/>
            </a:xfrm>
            <a:prstGeom prst="straightConnector1">
              <a:avLst/>
            </a:prstGeom>
            <a:ln w="19050">
              <a:solidFill>
                <a:srgbClr val="9E5DCF"/>
              </a:solidFill>
              <a:prstDash val="dash"/>
              <a:tailEnd type="arrow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75" name="Prostokąt zaokrąglony 274">
              <a:hlinkClick xmlns:r="http://schemas.openxmlformats.org/officeDocument/2006/relationships" r:id="rId13" tooltip="Wyślij uzupełniony test na adres: test@akkom.net.pl"/>
            </xdr:cNvPr>
            <xdr:cNvSpPr/>
          </xdr:nvSpPr>
          <xdr:spPr>
            <a:xfrm>
              <a:off x="8016991" y="3467100"/>
              <a:ext cx="1755427" cy="371475"/>
            </a:xfrm>
            <a:prstGeom prst="roundRect">
              <a:avLst/>
            </a:prstGeom>
            <a:ln w="12700">
              <a:solidFill>
                <a:srgbClr val="9E5DCF"/>
              </a:solidFill>
              <a:prstDash val="solid"/>
              <a:tailEnd type="arrow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lIns="0" tIns="0" rIns="0" bIns="0" rtlCol="0" anchor="ctr"/>
            <a:lstStyle/>
            <a:p>
              <a:pPr marL="0" indent="0" algn="ctr"/>
              <a:r>
                <a:rPr lang="en-US" sz="1000" b="1">
                  <a:solidFill>
                    <a:srgbClr val="7532A8"/>
                  </a:solidFill>
                  <a:latin typeface="+mn-lt"/>
                  <a:ea typeface="+mn-ea"/>
                  <a:cs typeface="+mn-cs"/>
                </a:rPr>
                <a:t>Wyślij wypeniony test na adres test@akkom.net.pl</a:t>
              </a:r>
            </a:p>
          </xdr:txBody>
        </xdr:sp>
        <xdr:sp macro="" textlink="">
          <xdr:nvSpPr>
            <xdr:cNvPr id="276" name="Elipsa 275">
              <a:hlinkClick xmlns:r="http://schemas.openxmlformats.org/officeDocument/2006/relationships" r:id="rId13" tooltip="Wyślij test na adres: test@akkom.net.pl"/>
            </xdr:cNvPr>
            <xdr:cNvSpPr/>
          </xdr:nvSpPr>
          <xdr:spPr>
            <a:xfrm>
              <a:off x="7605877" y="3486149"/>
              <a:ext cx="482649" cy="485775"/>
            </a:xfrm>
            <a:prstGeom prst="ellipse">
              <a:avLst/>
            </a:prstGeom>
            <a:solidFill>
              <a:srgbClr val="7532A8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marL="0" indent="0" algn="ctr"/>
              <a:r>
                <a:rPr lang="pl-PL" sz="900" b="1">
                  <a:solidFill>
                    <a:schemeClr val="lt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  <a:latin typeface="+mn-lt"/>
                  <a:ea typeface="+mn-ea"/>
                  <a:cs typeface="+mn-cs"/>
                </a:rPr>
                <a:t>Krok 6</a:t>
              </a:r>
              <a:endParaRPr lang="en-US" sz="900" b="1">
                <a:solidFill>
                  <a:schemeClr val="lt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0</xdr:col>
      <xdr:colOff>485775</xdr:colOff>
      <xdr:row>0</xdr:row>
      <xdr:rowOff>0</xdr:rowOff>
    </xdr:from>
    <xdr:to>
      <xdr:col>5</xdr:col>
      <xdr:colOff>283714</xdr:colOff>
      <xdr:row>0</xdr:row>
      <xdr:rowOff>1285873</xdr:rowOff>
    </xdr:to>
    <xdr:grpSp>
      <xdr:nvGrpSpPr>
        <xdr:cNvPr id="298" name="Grupa 297"/>
        <xdr:cNvGrpSpPr/>
      </xdr:nvGrpSpPr>
      <xdr:grpSpPr>
        <a:xfrm>
          <a:off x="485775" y="0"/>
          <a:ext cx="8541889" cy="1285873"/>
          <a:chOff x="295275" y="0"/>
          <a:chExt cx="8541889" cy="1285873"/>
        </a:xfrm>
      </xdr:grpSpPr>
      <xdr:grpSp>
        <xdr:nvGrpSpPr>
          <xdr:cNvPr id="299" name="Grupa 298"/>
          <xdr:cNvGrpSpPr/>
        </xdr:nvGrpSpPr>
        <xdr:grpSpPr>
          <a:xfrm>
            <a:off x="295275" y="0"/>
            <a:ext cx="8541889" cy="1285873"/>
            <a:chOff x="28575" y="19050"/>
            <a:chExt cx="8541889" cy="1285873"/>
          </a:xfrm>
        </xdr:grpSpPr>
        <xdr:grpSp>
          <xdr:nvGrpSpPr>
            <xdr:cNvPr id="308" name="Grupa 307"/>
            <xdr:cNvGrpSpPr/>
          </xdr:nvGrpSpPr>
          <xdr:grpSpPr>
            <a:xfrm>
              <a:off x="28575" y="19050"/>
              <a:ext cx="8541889" cy="1285873"/>
              <a:chOff x="381000" y="114300"/>
              <a:chExt cx="8541889" cy="1285873"/>
            </a:xfrm>
          </xdr:grpSpPr>
          <xdr:grpSp>
            <xdr:nvGrpSpPr>
              <xdr:cNvPr id="310" name="Grupa 309"/>
              <xdr:cNvGrpSpPr/>
            </xdr:nvGrpSpPr>
            <xdr:grpSpPr>
              <a:xfrm>
                <a:off x="381000" y="257175"/>
                <a:ext cx="8534400" cy="1142998"/>
                <a:chOff x="294458" y="95249"/>
                <a:chExt cx="8534400" cy="1142998"/>
              </a:xfrm>
            </xdr:grpSpPr>
            <xdr:grpSp>
              <xdr:nvGrpSpPr>
                <xdr:cNvPr id="312" name="Grupa 311"/>
                <xdr:cNvGrpSpPr/>
              </xdr:nvGrpSpPr>
              <xdr:grpSpPr>
                <a:xfrm>
                  <a:off x="294458" y="95249"/>
                  <a:ext cx="8534400" cy="1142998"/>
                  <a:chOff x="2742114" y="858417"/>
                  <a:chExt cx="4795125" cy="1158550"/>
                </a:xfrm>
              </xdr:grpSpPr>
              <xdr:sp macro="" textlink="">
                <xdr:nvSpPr>
                  <xdr:cNvPr id="314" name="pole tekstowe 313"/>
                  <xdr:cNvSpPr txBox="1"/>
                </xdr:nvSpPr>
                <xdr:spPr>
                  <a:xfrm>
                    <a:off x="2742572" y="858417"/>
                    <a:ext cx="4794667" cy="1158550"/>
                  </a:xfrm>
                  <a:prstGeom prst="roundRect">
                    <a:avLst>
                      <a:gd name="adj" fmla="val 9167"/>
                    </a:avLst>
                  </a:prstGeom>
                  <a:solidFill>
                    <a:schemeClr val="bg1"/>
                  </a:solidFill>
                  <a:ln/>
                </xdr:spPr>
                <xdr:style>
                  <a:lnRef idx="0">
                    <a:schemeClr val="accent2"/>
                  </a:lnRef>
                  <a:fillRef idx="3">
                    <a:schemeClr val="accent2"/>
                  </a:fillRef>
                  <a:effectRef idx="3">
                    <a:schemeClr val="accent2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wrap="square" rtlCol="0" anchor="t"/>
                  <a:lstStyle/>
                  <a:p>
                    <a:endParaRPr lang="pl-PL" sz="1100"/>
                  </a:p>
                </xdr:txBody>
              </xdr:sp>
              <xdr:grpSp>
                <xdr:nvGrpSpPr>
                  <xdr:cNvPr id="315" name="Grupa 314"/>
                  <xdr:cNvGrpSpPr/>
                </xdr:nvGrpSpPr>
                <xdr:grpSpPr>
                  <a:xfrm>
                    <a:off x="2742114" y="983924"/>
                    <a:ext cx="2265785" cy="911407"/>
                    <a:chOff x="1465764" y="2184074"/>
                    <a:chExt cx="2265785" cy="911407"/>
                  </a:xfrm>
                </xdr:grpSpPr>
                <xdr:sp macro="" textlink="">
                  <xdr:nvSpPr>
                    <xdr:cNvPr id="316" name="pole tekstowe 315"/>
                    <xdr:cNvSpPr txBox="1"/>
                  </xdr:nvSpPr>
                  <xdr:spPr>
                    <a:xfrm>
                      <a:off x="2498122" y="2184074"/>
                      <a:ext cx="1233427" cy="907532"/>
                    </a:xfrm>
                    <a:prstGeom prst="rect">
                      <a:avLst/>
                    </a:prstGeom>
                    <a:solidFill>
                      <a:schemeClr val="lt1"/>
                    </a:solidFill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pPr algn="ctr"/>
                      <a:r>
                        <a:rPr lang="pl-PL" sz="1100" b="1">
                          <a:solidFill>
                            <a:srgbClr val="993366"/>
                          </a:solidFill>
                        </a:rPr>
                        <a:t>Akademia Komputerowa AkKom</a:t>
                      </a:r>
                    </a:p>
                    <a:p>
                      <a:pPr marL="0" marR="0" indent="0" algn="ctr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r>
                        <a:rPr lang="pl-PL" sz="10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ul</a:t>
                      </a:r>
                      <a:r>
                        <a:rPr lang="pl-PL" sz="1000"/>
                        <a:t>. Zelwerowicza 18A, </a:t>
                      </a:r>
                      <a:r>
                        <a:rPr lang="pl-PL" sz="10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 Wrocław</a:t>
                      </a:r>
                    </a:p>
                    <a:p>
                      <a:pPr algn="ctr"/>
                      <a:r>
                        <a:rPr lang="pl-PL" sz="10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tel.: </a:t>
                      </a:r>
                      <a:r>
                        <a:rPr lang="pl-PL" sz="1000" b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71 79 67 360</a:t>
                      </a:r>
                      <a:endParaRPr lang="pl-PL" sz="1000">
                        <a:effectLst/>
                      </a:endParaRPr>
                    </a:p>
                    <a:p>
                      <a:pPr algn="ctr"/>
                      <a:r>
                        <a:rPr lang="pl-PL" sz="1000" b="0" i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tel. kom.: </a:t>
                      </a:r>
                      <a:r>
                        <a:rPr lang="pl-PL" sz="1000" b="1" i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512-96-44-50</a:t>
                      </a:r>
                      <a:endParaRPr lang="pl-PL" sz="1000">
                        <a:effectLst/>
                      </a:endParaRPr>
                    </a:p>
                    <a:p>
                      <a:pPr algn="ctr"/>
                      <a:r>
                        <a:rPr lang="pl-PL" sz="1000" b="0" i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e-mail:</a:t>
                      </a:r>
                      <a:r>
                        <a:rPr lang="pl-PL" sz="1000" b="0" i="0" baseline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 </a:t>
                      </a:r>
                      <a:r>
                        <a:rPr lang="pl-PL" sz="1000" b="1" i="0" baseline="0">
                          <a:solidFill>
                            <a:srgbClr val="C00000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biuro@akkom.net.pl</a:t>
                      </a:r>
                      <a:endParaRPr lang="pl-PL" sz="1000">
                        <a:solidFill>
                          <a:srgbClr val="C00000"/>
                        </a:solidFill>
                        <a:effectLst/>
                      </a:endParaRPr>
                    </a:p>
                    <a:p>
                      <a:pPr marL="0" marR="0" indent="0" algn="ctr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endParaRPr lang="pl-PL" sz="1000">
                        <a:effectLst/>
                      </a:endParaRPr>
                    </a:p>
                  </xdr:txBody>
                </xdr:sp>
                <xdr:sp macro="" textlink="">
                  <xdr:nvSpPr>
                    <xdr:cNvPr id="317" name="pole tekstowe 316">
                      <a:hlinkClick xmlns:r="http://schemas.openxmlformats.org/officeDocument/2006/relationships" r:id="rId14" tooltip="Więcej szkoleń na www.akkom.net.pl"/>
                    </xdr:cNvPr>
                    <xdr:cNvSpPr txBox="1"/>
                  </xdr:nvSpPr>
                  <xdr:spPr>
                    <a:xfrm>
                      <a:off x="1465764" y="2847832"/>
                      <a:ext cx="862782" cy="247649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r>
                        <a:rPr lang="pl-PL" sz="1050" b="1">
                          <a:solidFill>
                            <a:srgbClr val="993366"/>
                          </a:solidFill>
                          <a:latin typeface="+mn-lt"/>
                          <a:ea typeface="Tahoma" pitchFamily="34" charset="0"/>
                          <a:cs typeface="Tahoma" pitchFamily="34" charset="0"/>
                        </a:rPr>
                        <a:t>www.akkom.net.pl</a:t>
                      </a:r>
                    </a:p>
                    <a:p>
                      <a:endParaRPr lang="pl-PL" sz="1000">
                        <a:solidFill>
                          <a:srgbClr val="990099"/>
                        </a:solidFill>
                        <a:latin typeface="Tahoma" pitchFamily="34" charset="0"/>
                        <a:ea typeface="Tahoma" pitchFamily="34" charset="0"/>
                        <a:cs typeface="Tahoma" pitchFamily="34" charset="0"/>
                      </a:endParaRPr>
                    </a:p>
                  </xdr:txBody>
                </xdr:sp>
              </xdr:grpSp>
            </xdr:grpSp>
            <xdr:pic>
              <xdr:nvPicPr>
                <xdr:cNvPr id="313" name="Obraz 312">
                  <a:hlinkClick xmlns:r="http://schemas.openxmlformats.org/officeDocument/2006/relationships" r:id="rId15" tooltip="skorzystaj ze wszkoleń na www.akkom.net.pl"/>
                </xdr:cNvPr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16"/>
                <a:srcRect t="17242" b="13793"/>
                <a:stretch/>
              </xdr:blipFill>
              <xdr:spPr>
                <a:xfrm>
                  <a:off x="6191251" y="1000125"/>
                  <a:ext cx="2457450" cy="190500"/>
                </a:xfrm>
                <a:prstGeom prst="rect">
                  <a:avLst/>
                </a:prstGeom>
              </xdr:spPr>
            </xdr:pic>
          </xdr:grpSp>
          <xdr:sp macro="" textlink="">
            <xdr:nvSpPr>
              <xdr:cNvPr id="311" name="Text Box 1">
                <a:hlinkClick xmlns:r="http://schemas.openxmlformats.org/officeDocument/2006/relationships" r:id="rId14"/>
              </xdr:cNvPr>
              <xdr:cNvSpPr txBox="1">
                <a:spLocks noChangeArrowheads="1"/>
              </xdr:cNvSpPr>
            </xdr:nvSpPr>
            <xdr:spPr bwMode="auto">
              <a:xfrm>
                <a:off x="381000" y="114300"/>
                <a:ext cx="8541889" cy="200025"/>
              </a:xfrm>
              <a:prstGeom prst="rect">
                <a:avLst/>
              </a:prstGeom>
              <a:solidFill>
                <a:srgbClr val="6E2449"/>
              </a:solidFill>
              <a:ln>
                <a:headEnd/>
                <a:tailEnd/>
              </a:ln>
              <a:effectLst/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wrap="square" lIns="27432" tIns="27432" rIns="108000" bIns="36000" anchor="ctr" upright="1"/>
              <a:lstStyle/>
              <a:p>
                <a:pPr algn="r" rtl="0">
                  <a:defRPr sz="1000"/>
                </a:pPr>
                <a:r>
                  <a:rPr lang="pl-PL" sz="1000" b="1" i="0" u="none" strike="noStrike" baseline="0">
                    <a:solidFill>
                      <a:schemeClr val="bg1"/>
                    </a:solidFill>
                    <a:latin typeface="+mn-lt"/>
                  </a:rPr>
                  <a:t>www.akkom.net.pl      </a:t>
                </a:r>
                <a:endParaRPr lang="pl-PL" sz="1000" b="1">
                  <a:solidFill>
                    <a:schemeClr val="bg1"/>
                  </a:solidFill>
                </a:endParaRPr>
              </a:p>
            </xdr:txBody>
          </xdr:sp>
        </xdr:grpSp>
        <xdr:pic>
          <xdr:nvPicPr>
            <xdr:cNvPr id="309" name="Obraz 308"/>
            <xdr:cNvPicPr>
              <a:picLocks noChangeAspect="1"/>
            </xdr:cNvPicPr>
          </xdr:nvPicPr>
          <xdr:blipFill>
            <a:blip xmlns:r="http://schemas.openxmlformats.org/officeDocument/2006/relationships" r:embed="rId1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4777" y="266700"/>
              <a:ext cx="1781174" cy="714375"/>
            </a:xfrm>
            <a:prstGeom prst="rect">
              <a:avLst/>
            </a:prstGeom>
          </xdr:spPr>
        </xdr:pic>
      </xdr:grpSp>
      <xdr:grpSp>
        <xdr:nvGrpSpPr>
          <xdr:cNvPr id="300" name="Grupa 299"/>
          <xdr:cNvGrpSpPr/>
        </xdr:nvGrpSpPr>
        <xdr:grpSpPr>
          <a:xfrm>
            <a:off x="4171951" y="342900"/>
            <a:ext cx="4581526" cy="609600"/>
            <a:chOff x="4048126" y="409575"/>
            <a:chExt cx="4581526" cy="609600"/>
          </a:xfrm>
        </xdr:grpSpPr>
        <xdr:grpSp>
          <xdr:nvGrpSpPr>
            <xdr:cNvPr id="301" name="Grupa 300"/>
            <xdr:cNvGrpSpPr/>
          </xdr:nvGrpSpPr>
          <xdr:grpSpPr>
            <a:xfrm>
              <a:off x="4572003" y="533400"/>
              <a:ext cx="4057649" cy="399600"/>
              <a:chOff x="9658351" y="1628775"/>
              <a:chExt cx="4253590" cy="399600"/>
            </a:xfrm>
          </xdr:grpSpPr>
          <xdr:sp macro="" textlink="">
            <xdr:nvSpPr>
              <xdr:cNvPr id="303" name="Prostokąt zaokrąglony 302">
                <a:hlinkClick xmlns:r="http://schemas.openxmlformats.org/officeDocument/2006/relationships" r:id="rId18" tooltip="Uzupełnij dane osobowe"/>
              </xdr:cNvPr>
              <xdr:cNvSpPr/>
            </xdr:nvSpPr>
            <xdr:spPr>
              <a:xfrm>
                <a:off x="9658351" y="1628775"/>
                <a:ext cx="754769" cy="399600"/>
              </a:xfrm>
              <a:prstGeom prst="roundRect">
                <a:avLst/>
              </a:prstGeom>
              <a:solidFill>
                <a:schemeClr val="accent4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lang="pl-PL" sz="1000" b="1"/>
                  <a:t>Dane </a:t>
                </a:r>
                <a:br>
                  <a:rPr lang="pl-PL" sz="1000" b="1"/>
                </a:br>
                <a:r>
                  <a:rPr lang="pl-PL" sz="1000" b="1"/>
                  <a:t>osobowe</a:t>
                </a:r>
                <a:endParaRPr lang="en-US" sz="1000" b="1"/>
              </a:p>
            </xdr:txBody>
          </xdr:sp>
          <xdr:sp macro="" textlink="">
            <xdr:nvSpPr>
              <xdr:cNvPr id="304" name="Prostokąt zaokrąglony 303">
                <a:hlinkClick xmlns:r="http://schemas.openxmlformats.org/officeDocument/2006/relationships" r:id="rId10" tooltip="Zaznacz do czego wykorzystujesz program Excel"/>
              </xdr:cNvPr>
              <xdr:cNvSpPr/>
            </xdr:nvSpPr>
            <xdr:spPr>
              <a:xfrm>
                <a:off x="10461989" y="1630575"/>
                <a:ext cx="1256400" cy="396000"/>
              </a:xfrm>
              <a:prstGeom prst="roundRect">
                <a:avLst/>
              </a:prstGeom>
              <a:solidFill>
                <a:srgbClr val="6E2449"/>
              </a:solidFill>
              <a:ln>
                <a:headEnd/>
                <a:tailE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wrap="square" lIns="27432" tIns="27432" rIns="0" bIns="0" anchor="ctr" upright="1"/>
              <a:lstStyle/>
              <a:p>
                <a:pPr algn="ctr"/>
                <a:r>
                  <a:rPr lang="en-US" sz="900" b="1"/>
                  <a:t>Zaznacz</a:t>
                </a:r>
                <a:r>
                  <a:rPr lang="pl-PL" sz="900" b="1"/>
                  <a:t> do czego używasz program Excel</a:t>
                </a:r>
                <a:endParaRPr lang="en-US" sz="900" b="1"/>
              </a:p>
            </xdr:txBody>
          </xdr:sp>
          <xdr:sp macro="" textlink="">
            <xdr:nvSpPr>
              <xdr:cNvPr id="305" name="Prostokąt zaokrąglony 304">
                <a:hlinkClick xmlns:r="http://schemas.openxmlformats.org/officeDocument/2006/relationships" r:id="rId12" tooltip="Wypełnij test"/>
              </xdr:cNvPr>
              <xdr:cNvSpPr/>
            </xdr:nvSpPr>
            <xdr:spPr>
              <a:xfrm>
                <a:off x="12570897" y="1628775"/>
                <a:ext cx="754769" cy="399600"/>
              </a:xfrm>
              <a:prstGeom prst="roundRect">
                <a:avLst/>
              </a:prstGeom>
              <a:solidFill>
                <a:srgbClr val="CD6599"/>
              </a:solidFill>
              <a:ln>
                <a:headEnd/>
                <a:tailE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wrap="square" lIns="27432" tIns="27432" rIns="0" bIns="0" anchor="ctr" upright="1"/>
              <a:lstStyle/>
              <a:p>
                <a:pPr marL="0" indent="0" algn="ctr" rtl="0">
                  <a:defRPr sz="1000"/>
                </a:pPr>
                <a:r>
                  <a:rPr lang="pl-PL" sz="900" b="1" i="0" u="none" strike="noStrike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rPr>
                  <a:t>Test</a:t>
                </a:r>
                <a:endParaRPr lang="en-US" sz="900" b="1" i="0" u="none" strike="noStrike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306" name="Prostokąt zaokrąglony 305">
                <a:hlinkClick xmlns:r="http://schemas.openxmlformats.org/officeDocument/2006/relationships" r:id="rId19" tooltip="Przydatne uwagi po wypełnieniu testu"/>
              </xdr:cNvPr>
              <xdr:cNvSpPr/>
            </xdr:nvSpPr>
            <xdr:spPr>
              <a:xfrm>
                <a:off x="13374536" y="1630575"/>
                <a:ext cx="537405" cy="396000"/>
              </a:xfrm>
              <a:prstGeom prst="roundRect">
                <a:avLst/>
              </a:prstGeom>
              <a:solidFill>
                <a:srgbClr val="00B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lang="pl-PL" sz="1000" b="1"/>
                  <a:t>Uwagi</a:t>
                </a:r>
                <a:endParaRPr lang="en-US" sz="1000" b="1"/>
              </a:p>
            </xdr:txBody>
          </xdr:sp>
          <xdr:sp macro="" textlink="">
            <xdr:nvSpPr>
              <xdr:cNvPr id="307" name="Prostokąt zaokrąglony 306">
                <a:hlinkClick xmlns:r="http://schemas.openxmlformats.org/officeDocument/2006/relationships" r:id="rId20" tooltip="Zobacz szczegółową analizę Twoich potrzeb"/>
              </xdr:cNvPr>
              <xdr:cNvSpPr/>
            </xdr:nvSpPr>
            <xdr:spPr>
              <a:xfrm>
                <a:off x="11767259" y="1628775"/>
                <a:ext cx="754769" cy="399600"/>
              </a:xfrm>
              <a:prstGeom prst="roundRect">
                <a:avLst/>
              </a:prstGeom>
              <a:solidFill>
                <a:srgbClr val="BD1E0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lang="pl-PL" sz="1000" b="1"/>
                  <a:t>Analiza szczegółowa</a:t>
                </a:r>
                <a:endParaRPr lang="en-US" sz="1000" b="1"/>
              </a:p>
            </xdr:txBody>
          </xdr:sp>
        </xdr:grpSp>
        <xdr:sp macro="" textlink="">
          <xdr:nvSpPr>
            <xdr:cNvPr id="302" name="Strzałka w lewo 301">
              <a:hlinkClick xmlns:r="http://schemas.openxmlformats.org/officeDocument/2006/relationships" r:id="rId21" tooltip="Powrót do wstępu"/>
            </xdr:cNvPr>
            <xdr:cNvSpPr/>
          </xdr:nvSpPr>
          <xdr:spPr>
            <a:xfrm>
              <a:off x="4048126" y="409575"/>
              <a:ext cx="476250" cy="609600"/>
            </a:xfrm>
            <a:prstGeom prst="leftArrow">
              <a:avLst/>
            </a:prstGeom>
            <a:solidFill>
              <a:srgbClr val="0070C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pl-PL" sz="1000" b="1"/>
                <a:t>Menu</a:t>
              </a:r>
              <a:endParaRPr lang="en-US" sz="1000" b="1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9525</xdr:rowOff>
        </xdr:from>
        <xdr:to>
          <xdr:col>3</xdr:col>
          <xdr:colOff>19050</xdr:colOff>
          <xdr:row>14</xdr:row>
          <xdr:rowOff>19050</xdr:rowOff>
        </xdr:to>
        <xdr:sp macro="" textlink="">
          <xdr:nvSpPr>
            <xdr:cNvPr id="2053" name="Group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10</xdr:row>
          <xdr:rowOff>19050</xdr:rowOff>
        </xdr:from>
        <xdr:to>
          <xdr:col>2</xdr:col>
          <xdr:colOff>6486525</xdr:colOff>
          <xdr:row>10</xdr:row>
          <xdr:rowOff>228600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11</xdr:row>
          <xdr:rowOff>9525</xdr:rowOff>
        </xdr:from>
        <xdr:to>
          <xdr:col>2</xdr:col>
          <xdr:colOff>6486525</xdr:colOff>
          <xdr:row>11</xdr:row>
          <xdr:rowOff>228600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12</xdr:row>
          <xdr:rowOff>19050</xdr:rowOff>
        </xdr:from>
        <xdr:to>
          <xdr:col>2</xdr:col>
          <xdr:colOff>6486525</xdr:colOff>
          <xdr:row>12</xdr:row>
          <xdr:rowOff>238125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13</xdr:row>
          <xdr:rowOff>9525</xdr:rowOff>
        </xdr:from>
        <xdr:to>
          <xdr:col>2</xdr:col>
          <xdr:colOff>6486525</xdr:colOff>
          <xdr:row>13</xdr:row>
          <xdr:rowOff>228600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9525</xdr:rowOff>
        </xdr:from>
        <xdr:to>
          <xdr:col>3</xdr:col>
          <xdr:colOff>9525</xdr:colOff>
          <xdr:row>20</xdr:row>
          <xdr:rowOff>19050</xdr:rowOff>
        </xdr:to>
        <xdr:sp macro="" textlink="">
          <xdr:nvSpPr>
            <xdr:cNvPr id="2058" name="Group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16</xdr:row>
          <xdr:rowOff>38100</xdr:rowOff>
        </xdr:from>
        <xdr:to>
          <xdr:col>2</xdr:col>
          <xdr:colOff>6562725</xdr:colOff>
          <xdr:row>16</xdr:row>
          <xdr:rowOff>238125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17</xdr:row>
          <xdr:rowOff>28575</xdr:rowOff>
        </xdr:from>
        <xdr:to>
          <xdr:col>2</xdr:col>
          <xdr:colOff>6562725</xdr:colOff>
          <xdr:row>17</xdr:row>
          <xdr:rowOff>238125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18</xdr:row>
          <xdr:rowOff>38100</xdr:rowOff>
        </xdr:from>
        <xdr:to>
          <xdr:col>2</xdr:col>
          <xdr:colOff>4276725</xdr:colOff>
          <xdr:row>18</xdr:row>
          <xdr:rowOff>238125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19</xdr:row>
          <xdr:rowOff>28575</xdr:rowOff>
        </xdr:from>
        <xdr:to>
          <xdr:col>2</xdr:col>
          <xdr:colOff>6562725</xdr:colOff>
          <xdr:row>19</xdr:row>
          <xdr:rowOff>238125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9525</xdr:rowOff>
        </xdr:from>
        <xdr:to>
          <xdr:col>3</xdr:col>
          <xdr:colOff>9525</xdr:colOff>
          <xdr:row>26</xdr:row>
          <xdr:rowOff>19050</xdr:rowOff>
        </xdr:to>
        <xdr:sp macro="" textlink="">
          <xdr:nvSpPr>
            <xdr:cNvPr id="2063" name="Group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22</xdr:row>
          <xdr:rowOff>38100</xdr:rowOff>
        </xdr:from>
        <xdr:to>
          <xdr:col>2</xdr:col>
          <xdr:colOff>6562725</xdr:colOff>
          <xdr:row>22</xdr:row>
          <xdr:rowOff>238125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23</xdr:row>
          <xdr:rowOff>28575</xdr:rowOff>
        </xdr:from>
        <xdr:to>
          <xdr:col>2</xdr:col>
          <xdr:colOff>6562725</xdr:colOff>
          <xdr:row>23</xdr:row>
          <xdr:rowOff>238125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24</xdr:row>
          <xdr:rowOff>38100</xdr:rowOff>
        </xdr:from>
        <xdr:to>
          <xdr:col>2</xdr:col>
          <xdr:colOff>6562725</xdr:colOff>
          <xdr:row>24</xdr:row>
          <xdr:rowOff>247650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28575</xdr:rowOff>
        </xdr:from>
        <xdr:to>
          <xdr:col>2</xdr:col>
          <xdr:colOff>6562725</xdr:colOff>
          <xdr:row>25</xdr:row>
          <xdr:rowOff>238125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3</xdr:col>
          <xdr:colOff>9525</xdr:colOff>
          <xdr:row>32</xdr:row>
          <xdr:rowOff>9525</xdr:rowOff>
        </xdr:to>
        <xdr:sp macro="" textlink="">
          <xdr:nvSpPr>
            <xdr:cNvPr id="2068" name="Group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28575</xdr:rowOff>
        </xdr:from>
        <xdr:to>
          <xdr:col>2</xdr:col>
          <xdr:colOff>6572250</xdr:colOff>
          <xdr:row>28</xdr:row>
          <xdr:rowOff>219075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19050</xdr:rowOff>
        </xdr:from>
        <xdr:to>
          <xdr:col>2</xdr:col>
          <xdr:colOff>6572250</xdr:colOff>
          <xdr:row>29</xdr:row>
          <xdr:rowOff>219075</xdr:rowOff>
        </xdr:to>
        <xdr:sp macro="" textlink="">
          <xdr:nvSpPr>
            <xdr:cNvPr id="2070" name="Option Butto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28575</xdr:rowOff>
        </xdr:from>
        <xdr:to>
          <xdr:col>2</xdr:col>
          <xdr:colOff>6572250</xdr:colOff>
          <xdr:row>30</xdr:row>
          <xdr:rowOff>228600</xdr:rowOff>
        </xdr:to>
        <xdr:sp macro="" textlink="">
          <xdr:nvSpPr>
            <xdr:cNvPr id="2071" name="Option Button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19050</xdr:rowOff>
        </xdr:from>
        <xdr:to>
          <xdr:col>2</xdr:col>
          <xdr:colOff>6572250</xdr:colOff>
          <xdr:row>31</xdr:row>
          <xdr:rowOff>219075</xdr:rowOff>
        </xdr:to>
        <xdr:sp macro="" textlink="">
          <xdr:nvSpPr>
            <xdr:cNvPr id="2072" name="Option Button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3</xdr:col>
          <xdr:colOff>9525</xdr:colOff>
          <xdr:row>38</xdr:row>
          <xdr:rowOff>9525</xdr:rowOff>
        </xdr:to>
        <xdr:sp macro="" textlink="">
          <xdr:nvSpPr>
            <xdr:cNvPr id="2073" name="Group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28575</xdr:rowOff>
        </xdr:from>
        <xdr:to>
          <xdr:col>2</xdr:col>
          <xdr:colOff>6581775</xdr:colOff>
          <xdr:row>34</xdr:row>
          <xdr:rowOff>295275</xdr:rowOff>
        </xdr:to>
        <xdr:sp macro="" textlink="">
          <xdr:nvSpPr>
            <xdr:cNvPr id="2074" name="Option Button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19050</xdr:rowOff>
        </xdr:from>
        <xdr:to>
          <xdr:col>2</xdr:col>
          <xdr:colOff>6581775</xdr:colOff>
          <xdr:row>35</xdr:row>
          <xdr:rowOff>228600</xdr:rowOff>
        </xdr:to>
        <xdr:sp macro="" textlink="">
          <xdr:nvSpPr>
            <xdr:cNvPr id="2075" name="Option Button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28575</xdr:rowOff>
        </xdr:from>
        <xdr:to>
          <xdr:col>2</xdr:col>
          <xdr:colOff>6581775</xdr:colOff>
          <xdr:row>36</xdr:row>
          <xdr:rowOff>238125</xdr:rowOff>
        </xdr:to>
        <xdr:sp macro="" textlink="">
          <xdr:nvSpPr>
            <xdr:cNvPr id="2076" name="Option Button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19050</xdr:rowOff>
        </xdr:from>
        <xdr:to>
          <xdr:col>2</xdr:col>
          <xdr:colOff>6581775</xdr:colOff>
          <xdr:row>37</xdr:row>
          <xdr:rowOff>228600</xdr:rowOff>
        </xdr:to>
        <xdr:sp macro="" textlink="">
          <xdr:nvSpPr>
            <xdr:cNvPr id="2077" name="Option Button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0</xdr:rowOff>
        </xdr:from>
        <xdr:to>
          <xdr:col>3</xdr:col>
          <xdr:colOff>9525</xdr:colOff>
          <xdr:row>44</xdr:row>
          <xdr:rowOff>9525</xdr:rowOff>
        </xdr:to>
        <xdr:sp macro="" textlink="">
          <xdr:nvSpPr>
            <xdr:cNvPr id="2078" name="Group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28575</xdr:rowOff>
        </xdr:from>
        <xdr:to>
          <xdr:col>2</xdr:col>
          <xdr:colOff>6591300</xdr:colOff>
          <xdr:row>40</xdr:row>
          <xdr:rowOff>228600</xdr:rowOff>
        </xdr:to>
        <xdr:sp macro="" textlink="">
          <xdr:nvSpPr>
            <xdr:cNvPr id="2079" name="Option Button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19050</xdr:rowOff>
        </xdr:from>
        <xdr:to>
          <xdr:col>2</xdr:col>
          <xdr:colOff>6591300</xdr:colOff>
          <xdr:row>41</xdr:row>
          <xdr:rowOff>228600</xdr:rowOff>
        </xdr:to>
        <xdr:sp macro="" textlink="">
          <xdr:nvSpPr>
            <xdr:cNvPr id="2080" name="Option Button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28575</xdr:rowOff>
        </xdr:from>
        <xdr:to>
          <xdr:col>2</xdr:col>
          <xdr:colOff>6591300</xdr:colOff>
          <xdr:row>42</xdr:row>
          <xdr:rowOff>238125</xdr:rowOff>
        </xdr:to>
        <xdr:sp macro="" textlink="">
          <xdr:nvSpPr>
            <xdr:cNvPr id="2081" name="Option Button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19050</xdr:rowOff>
        </xdr:from>
        <xdr:to>
          <xdr:col>2</xdr:col>
          <xdr:colOff>6591300</xdr:colOff>
          <xdr:row>43</xdr:row>
          <xdr:rowOff>228600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46</xdr:row>
          <xdr:rowOff>0</xdr:rowOff>
        </xdr:from>
        <xdr:to>
          <xdr:col>3</xdr:col>
          <xdr:colOff>9525</xdr:colOff>
          <xdr:row>50</xdr:row>
          <xdr:rowOff>9525</xdr:rowOff>
        </xdr:to>
        <xdr:sp macro="" textlink="">
          <xdr:nvSpPr>
            <xdr:cNvPr id="2083" name="Group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28575</xdr:rowOff>
        </xdr:from>
        <xdr:to>
          <xdr:col>2</xdr:col>
          <xdr:colOff>6562725</xdr:colOff>
          <xdr:row>46</xdr:row>
          <xdr:rowOff>238125</xdr:rowOff>
        </xdr:to>
        <xdr:sp macro="" textlink="">
          <xdr:nvSpPr>
            <xdr:cNvPr id="2084" name="Option Button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19050</xdr:rowOff>
        </xdr:from>
        <xdr:to>
          <xdr:col>2</xdr:col>
          <xdr:colOff>6591300</xdr:colOff>
          <xdr:row>47</xdr:row>
          <xdr:rowOff>219075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28575</xdr:rowOff>
        </xdr:from>
        <xdr:to>
          <xdr:col>2</xdr:col>
          <xdr:colOff>6591300</xdr:colOff>
          <xdr:row>48</xdr:row>
          <xdr:rowOff>228600</xdr:rowOff>
        </xdr:to>
        <xdr:sp macro="" textlink="">
          <xdr:nvSpPr>
            <xdr:cNvPr id="2086" name="Option Button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19050</xdr:rowOff>
        </xdr:from>
        <xdr:to>
          <xdr:col>2</xdr:col>
          <xdr:colOff>6591300</xdr:colOff>
          <xdr:row>49</xdr:row>
          <xdr:rowOff>219075</xdr:rowOff>
        </xdr:to>
        <xdr:sp macro="" textlink="">
          <xdr:nvSpPr>
            <xdr:cNvPr id="2087" name="Option Button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3</xdr:col>
          <xdr:colOff>9525</xdr:colOff>
          <xdr:row>56</xdr:row>
          <xdr:rowOff>9525</xdr:rowOff>
        </xdr:to>
        <xdr:sp macro="" textlink="">
          <xdr:nvSpPr>
            <xdr:cNvPr id="2088" name="Group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28575</xdr:rowOff>
        </xdr:from>
        <xdr:to>
          <xdr:col>2</xdr:col>
          <xdr:colOff>6572250</xdr:colOff>
          <xdr:row>52</xdr:row>
          <xdr:rowOff>228600</xdr:rowOff>
        </xdr:to>
        <xdr:sp macro="" textlink="">
          <xdr:nvSpPr>
            <xdr:cNvPr id="2089" name="Option Button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53</xdr:row>
          <xdr:rowOff>19050</xdr:rowOff>
        </xdr:from>
        <xdr:to>
          <xdr:col>2</xdr:col>
          <xdr:colOff>6572250</xdr:colOff>
          <xdr:row>53</xdr:row>
          <xdr:rowOff>228600</xdr:rowOff>
        </xdr:to>
        <xdr:sp macro="" textlink="">
          <xdr:nvSpPr>
            <xdr:cNvPr id="2090" name="Option Button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28575</xdr:rowOff>
        </xdr:from>
        <xdr:to>
          <xdr:col>2</xdr:col>
          <xdr:colOff>6572250</xdr:colOff>
          <xdr:row>54</xdr:row>
          <xdr:rowOff>238125</xdr:rowOff>
        </xdr:to>
        <xdr:sp macro="" textlink="">
          <xdr:nvSpPr>
            <xdr:cNvPr id="2091" name="Option Button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19050</xdr:rowOff>
        </xdr:from>
        <xdr:to>
          <xdr:col>2</xdr:col>
          <xdr:colOff>6572250</xdr:colOff>
          <xdr:row>55</xdr:row>
          <xdr:rowOff>228600</xdr:rowOff>
        </xdr:to>
        <xdr:sp macro="" textlink="">
          <xdr:nvSpPr>
            <xdr:cNvPr id="2092" name="Option Button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58</xdr:row>
          <xdr:rowOff>0</xdr:rowOff>
        </xdr:from>
        <xdr:to>
          <xdr:col>3</xdr:col>
          <xdr:colOff>9525</xdr:colOff>
          <xdr:row>62</xdr:row>
          <xdr:rowOff>9525</xdr:rowOff>
        </xdr:to>
        <xdr:sp macro="" textlink="">
          <xdr:nvSpPr>
            <xdr:cNvPr id="2093" name="Group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58</xdr:row>
          <xdr:rowOff>38100</xdr:rowOff>
        </xdr:from>
        <xdr:to>
          <xdr:col>2</xdr:col>
          <xdr:colOff>6581775</xdr:colOff>
          <xdr:row>58</xdr:row>
          <xdr:rowOff>219075</xdr:rowOff>
        </xdr:to>
        <xdr:sp macro="" textlink="">
          <xdr:nvSpPr>
            <xdr:cNvPr id="2094" name="Option Button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59</xdr:row>
          <xdr:rowOff>28575</xdr:rowOff>
        </xdr:from>
        <xdr:to>
          <xdr:col>2</xdr:col>
          <xdr:colOff>6581775</xdr:colOff>
          <xdr:row>59</xdr:row>
          <xdr:rowOff>219075</xdr:rowOff>
        </xdr:to>
        <xdr:sp macro="" textlink="">
          <xdr:nvSpPr>
            <xdr:cNvPr id="2095" name="Option Button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60</xdr:row>
          <xdr:rowOff>38100</xdr:rowOff>
        </xdr:from>
        <xdr:to>
          <xdr:col>2</xdr:col>
          <xdr:colOff>6581775</xdr:colOff>
          <xdr:row>60</xdr:row>
          <xdr:rowOff>228600</xdr:rowOff>
        </xdr:to>
        <xdr:sp macro="" textlink="">
          <xdr:nvSpPr>
            <xdr:cNvPr id="2096" name="Option Button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61</xdr:row>
          <xdr:rowOff>28575</xdr:rowOff>
        </xdr:from>
        <xdr:to>
          <xdr:col>2</xdr:col>
          <xdr:colOff>6581775</xdr:colOff>
          <xdr:row>61</xdr:row>
          <xdr:rowOff>219075</xdr:rowOff>
        </xdr:to>
        <xdr:sp macro="" textlink="">
          <xdr:nvSpPr>
            <xdr:cNvPr id="2097" name="Option Button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0</xdr:rowOff>
        </xdr:from>
        <xdr:to>
          <xdr:col>3</xdr:col>
          <xdr:colOff>9525</xdr:colOff>
          <xdr:row>68</xdr:row>
          <xdr:rowOff>9525</xdr:rowOff>
        </xdr:to>
        <xdr:sp macro="" textlink="">
          <xdr:nvSpPr>
            <xdr:cNvPr id="2098" name="Group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64</xdr:row>
          <xdr:rowOff>28575</xdr:rowOff>
        </xdr:from>
        <xdr:to>
          <xdr:col>2</xdr:col>
          <xdr:colOff>6600825</xdr:colOff>
          <xdr:row>64</xdr:row>
          <xdr:rowOff>238125</xdr:rowOff>
        </xdr:to>
        <xdr:sp macro="" textlink="">
          <xdr:nvSpPr>
            <xdr:cNvPr id="2099" name="Option Button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65</xdr:row>
          <xdr:rowOff>19050</xdr:rowOff>
        </xdr:from>
        <xdr:to>
          <xdr:col>2</xdr:col>
          <xdr:colOff>6600825</xdr:colOff>
          <xdr:row>65</xdr:row>
          <xdr:rowOff>238125</xdr:rowOff>
        </xdr:to>
        <xdr:sp macro="" textlink="">
          <xdr:nvSpPr>
            <xdr:cNvPr id="2100" name="Option Button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66</xdr:row>
          <xdr:rowOff>28575</xdr:rowOff>
        </xdr:from>
        <xdr:to>
          <xdr:col>2</xdr:col>
          <xdr:colOff>6600825</xdr:colOff>
          <xdr:row>66</xdr:row>
          <xdr:rowOff>247650</xdr:rowOff>
        </xdr:to>
        <xdr:sp macro="" textlink="">
          <xdr:nvSpPr>
            <xdr:cNvPr id="2101" name="Option Button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67</xdr:row>
          <xdr:rowOff>19050</xdr:rowOff>
        </xdr:from>
        <xdr:to>
          <xdr:col>2</xdr:col>
          <xdr:colOff>6600825</xdr:colOff>
          <xdr:row>67</xdr:row>
          <xdr:rowOff>238125</xdr:rowOff>
        </xdr:to>
        <xdr:sp macro="" textlink="">
          <xdr:nvSpPr>
            <xdr:cNvPr id="2102" name="Option Button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70</xdr:row>
          <xdr:rowOff>0</xdr:rowOff>
        </xdr:from>
        <xdr:to>
          <xdr:col>3</xdr:col>
          <xdr:colOff>9525</xdr:colOff>
          <xdr:row>74</xdr:row>
          <xdr:rowOff>9525</xdr:rowOff>
        </xdr:to>
        <xdr:sp macro="" textlink="">
          <xdr:nvSpPr>
            <xdr:cNvPr id="2103" name="Group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70</xdr:row>
          <xdr:rowOff>28575</xdr:rowOff>
        </xdr:from>
        <xdr:to>
          <xdr:col>2</xdr:col>
          <xdr:colOff>6600825</xdr:colOff>
          <xdr:row>70</xdr:row>
          <xdr:rowOff>219075</xdr:rowOff>
        </xdr:to>
        <xdr:sp macro="" textlink="">
          <xdr:nvSpPr>
            <xdr:cNvPr id="2104" name="Option Button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71</xdr:row>
          <xdr:rowOff>19050</xdr:rowOff>
        </xdr:from>
        <xdr:to>
          <xdr:col>2</xdr:col>
          <xdr:colOff>6600825</xdr:colOff>
          <xdr:row>71</xdr:row>
          <xdr:rowOff>219075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72</xdr:row>
          <xdr:rowOff>28575</xdr:rowOff>
        </xdr:from>
        <xdr:to>
          <xdr:col>2</xdr:col>
          <xdr:colOff>6600825</xdr:colOff>
          <xdr:row>72</xdr:row>
          <xdr:rowOff>228600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73</xdr:row>
          <xdr:rowOff>19050</xdr:rowOff>
        </xdr:from>
        <xdr:to>
          <xdr:col>2</xdr:col>
          <xdr:colOff>6600825</xdr:colOff>
          <xdr:row>73</xdr:row>
          <xdr:rowOff>219075</xdr:rowOff>
        </xdr:to>
        <xdr:sp macro="" textlink="">
          <xdr:nvSpPr>
            <xdr:cNvPr id="2107" name="Option Button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76</xdr:row>
          <xdr:rowOff>0</xdr:rowOff>
        </xdr:from>
        <xdr:to>
          <xdr:col>3</xdr:col>
          <xdr:colOff>9525</xdr:colOff>
          <xdr:row>80</xdr:row>
          <xdr:rowOff>9525</xdr:rowOff>
        </xdr:to>
        <xdr:sp macro="" textlink="">
          <xdr:nvSpPr>
            <xdr:cNvPr id="2108" name="Group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76</xdr:row>
          <xdr:rowOff>28575</xdr:rowOff>
        </xdr:from>
        <xdr:to>
          <xdr:col>2</xdr:col>
          <xdr:colOff>6572250</xdr:colOff>
          <xdr:row>76</xdr:row>
          <xdr:rowOff>219075</xdr:rowOff>
        </xdr:to>
        <xdr:sp macro="" textlink="">
          <xdr:nvSpPr>
            <xdr:cNvPr id="2109" name="Option Button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77</xdr:row>
          <xdr:rowOff>19050</xdr:rowOff>
        </xdr:from>
        <xdr:to>
          <xdr:col>2</xdr:col>
          <xdr:colOff>6572250</xdr:colOff>
          <xdr:row>77</xdr:row>
          <xdr:rowOff>219075</xdr:rowOff>
        </xdr:to>
        <xdr:sp macro="" textlink="">
          <xdr:nvSpPr>
            <xdr:cNvPr id="2110" name="Option Button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78</xdr:row>
          <xdr:rowOff>28575</xdr:rowOff>
        </xdr:from>
        <xdr:to>
          <xdr:col>2</xdr:col>
          <xdr:colOff>6572250</xdr:colOff>
          <xdr:row>78</xdr:row>
          <xdr:rowOff>228600</xdr:rowOff>
        </xdr:to>
        <xdr:sp macro="" textlink="">
          <xdr:nvSpPr>
            <xdr:cNvPr id="2111" name="Option Button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79</xdr:row>
          <xdr:rowOff>19050</xdr:rowOff>
        </xdr:from>
        <xdr:to>
          <xdr:col>2</xdr:col>
          <xdr:colOff>6572250</xdr:colOff>
          <xdr:row>79</xdr:row>
          <xdr:rowOff>219075</xdr:rowOff>
        </xdr:to>
        <xdr:sp macro="" textlink="">
          <xdr:nvSpPr>
            <xdr:cNvPr id="2112" name="Option Button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82</xdr:row>
          <xdr:rowOff>0</xdr:rowOff>
        </xdr:from>
        <xdr:to>
          <xdr:col>3</xdr:col>
          <xdr:colOff>9525</xdr:colOff>
          <xdr:row>86</xdr:row>
          <xdr:rowOff>9525</xdr:rowOff>
        </xdr:to>
        <xdr:sp macro="" textlink="">
          <xdr:nvSpPr>
            <xdr:cNvPr id="2113" name="Group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82</xdr:row>
          <xdr:rowOff>28575</xdr:rowOff>
        </xdr:from>
        <xdr:to>
          <xdr:col>2</xdr:col>
          <xdr:colOff>6591300</xdr:colOff>
          <xdr:row>82</xdr:row>
          <xdr:rowOff>219075</xdr:rowOff>
        </xdr:to>
        <xdr:sp macro="" textlink="">
          <xdr:nvSpPr>
            <xdr:cNvPr id="2114" name="Option Button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83</xdr:row>
          <xdr:rowOff>19050</xdr:rowOff>
        </xdr:from>
        <xdr:to>
          <xdr:col>2</xdr:col>
          <xdr:colOff>6591300</xdr:colOff>
          <xdr:row>83</xdr:row>
          <xdr:rowOff>219075</xdr:rowOff>
        </xdr:to>
        <xdr:sp macro="" textlink="">
          <xdr:nvSpPr>
            <xdr:cNvPr id="2115" name="Option Button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84</xdr:row>
          <xdr:rowOff>28575</xdr:rowOff>
        </xdr:from>
        <xdr:to>
          <xdr:col>2</xdr:col>
          <xdr:colOff>6591300</xdr:colOff>
          <xdr:row>84</xdr:row>
          <xdr:rowOff>228600</xdr:rowOff>
        </xdr:to>
        <xdr:sp macro="" textlink="">
          <xdr:nvSpPr>
            <xdr:cNvPr id="2116" name="Option Button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85</xdr:row>
          <xdr:rowOff>19050</xdr:rowOff>
        </xdr:from>
        <xdr:to>
          <xdr:col>2</xdr:col>
          <xdr:colOff>6591300</xdr:colOff>
          <xdr:row>85</xdr:row>
          <xdr:rowOff>219075</xdr:rowOff>
        </xdr:to>
        <xdr:sp macro="" textlink="">
          <xdr:nvSpPr>
            <xdr:cNvPr id="2117" name="Option Button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88</xdr:row>
          <xdr:rowOff>0</xdr:rowOff>
        </xdr:from>
        <xdr:to>
          <xdr:col>3</xdr:col>
          <xdr:colOff>9525</xdr:colOff>
          <xdr:row>92</xdr:row>
          <xdr:rowOff>9525</xdr:rowOff>
        </xdr:to>
        <xdr:sp macro="" textlink="">
          <xdr:nvSpPr>
            <xdr:cNvPr id="2118" name="Group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88</xdr:row>
          <xdr:rowOff>28575</xdr:rowOff>
        </xdr:from>
        <xdr:to>
          <xdr:col>2</xdr:col>
          <xdr:colOff>6572250</xdr:colOff>
          <xdr:row>88</xdr:row>
          <xdr:rowOff>228600</xdr:rowOff>
        </xdr:to>
        <xdr:sp macro="" textlink="">
          <xdr:nvSpPr>
            <xdr:cNvPr id="2119" name="Option Button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89</xdr:row>
          <xdr:rowOff>19050</xdr:rowOff>
        </xdr:from>
        <xdr:to>
          <xdr:col>2</xdr:col>
          <xdr:colOff>6572250</xdr:colOff>
          <xdr:row>89</xdr:row>
          <xdr:rowOff>228600</xdr:rowOff>
        </xdr:to>
        <xdr:sp macro="" textlink="">
          <xdr:nvSpPr>
            <xdr:cNvPr id="2120" name="Option Button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90</xdr:row>
          <xdr:rowOff>28575</xdr:rowOff>
        </xdr:from>
        <xdr:to>
          <xdr:col>2</xdr:col>
          <xdr:colOff>6572250</xdr:colOff>
          <xdr:row>90</xdr:row>
          <xdr:rowOff>238125</xdr:rowOff>
        </xdr:to>
        <xdr:sp macro="" textlink="">
          <xdr:nvSpPr>
            <xdr:cNvPr id="2121" name="Option Button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91</xdr:row>
          <xdr:rowOff>19050</xdr:rowOff>
        </xdr:from>
        <xdr:to>
          <xdr:col>2</xdr:col>
          <xdr:colOff>6572250</xdr:colOff>
          <xdr:row>91</xdr:row>
          <xdr:rowOff>228600</xdr:rowOff>
        </xdr:to>
        <xdr:sp macro="" textlink="">
          <xdr:nvSpPr>
            <xdr:cNvPr id="2122" name="Option Button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94</xdr:row>
          <xdr:rowOff>0</xdr:rowOff>
        </xdr:from>
        <xdr:to>
          <xdr:col>3</xdr:col>
          <xdr:colOff>9525</xdr:colOff>
          <xdr:row>98</xdr:row>
          <xdr:rowOff>9525</xdr:rowOff>
        </xdr:to>
        <xdr:sp macro="" textlink="">
          <xdr:nvSpPr>
            <xdr:cNvPr id="2123" name="Group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94</xdr:row>
          <xdr:rowOff>47625</xdr:rowOff>
        </xdr:from>
        <xdr:to>
          <xdr:col>2</xdr:col>
          <xdr:colOff>6572250</xdr:colOff>
          <xdr:row>94</xdr:row>
          <xdr:rowOff>219075</xdr:rowOff>
        </xdr:to>
        <xdr:sp macro="" textlink="">
          <xdr:nvSpPr>
            <xdr:cNvPr id="2124" name="Option Button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95</xdr:row>
          <xdr:rowOff>38100</xdr:rowOff>
        </xdr:from>
        <xdr:to>
          <xdr:col>2</xdr:col>
          <xdr:colOff>6572250</xdr:colOff>
          <xdr:row>95</xdr:row>
          <xdr:rowOff>219075</xdr:rowOff>
        </xdr:to>
        <xdr:sp macro="" textlink="">
          <xdr:nvSpPr>
            <xdr:cNvPr id="2125" name="Option Button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96</xdr:row>
          <xdr:rowOff>47625</xdr:rowOff>
        </xdr:from>
        <xdr:to>
          <xdr:col>2</xdr:col>
          <xdr:colOff>6572250</xdr:colOff>
          <xdr:row>96</xdr:row>
          <xdr:rowOff>228600</xdr:rowOff>
        </xdr:to>
        <xdr:sp macro="" textlink="">
          <xdr:nvSpPr>
            <xdr:cNvPr id="2126" name="Option Button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97</xdr:row>
          <xdr:rowOff>38100</xdr:rowOff>
        </xdr:from>
        <xdr:to>
          <xdr:col>2</xdr:col>
          <xdr:colOff>6572250</xdr:colOff>
          <xdr:row>97</xdr:row>
          <xdr:rowOff>219075</xdr:rowOff>
        </xdr:to>
        <xdr:sp macro="" textlink="">
          <xdr:nvSpPr>
            <xdr:cNvPr id="2127" name="Option Button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100</xdr:row>
          <xdr:rowOff>0</xdr:rowOff>
        </xdr:from>
        <xdr:to>
          <xdr:col>3</xdr:col>
          <xdr:colOff>9525</xdr:colOff>
          <xdr:row>104</xdr:row>
          <xdr:rowOff>9525</xdr:rowOff>
        </xdr:to>
        <xdr:sp macro="" textlink="">
          <xdr:nvSpPr>
            <xdr:cNvPr id="2128" name="Group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100</xdr:row>
          <xdr:rowOff>38100</xdr:rowOff>
        </xdr:from>
        <xdr:to>
          <xdr:col>2</xdr:col>
          <xdr:colOff>6562725</xdr:colOff>
          <xdr:row>100</xdr:row>
          <xdr:rowOff>219075</xdr:rowOff>
        </xdr:to>
        <xdr:sp macro="" textlink="">
          <xdr:nvSpPr>
            <xdr:cNvPr id="2129" name="Option Button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101</xdr:row>
          <xdr:rowOff>28575</xdr:rowOff>
        </xdr:from>
        <xdr:to>
          <xdr:col>2</xdr:col>
          <xdr:colOff>6562725</xdr:colOff>
          <xdr:row>101</xdr:row>
          <xdr:rowOff>219075</xdr:rowOff>
        </xdr:to>
        <xdr:sp macro="" textlink="">
          <xdr:nvSpPr>
            <xdr:cNvPr id="2130" name="Option Button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102</xdr:row>
          <xdr:rowOff>38100</xdr:rowOff>
        </xdr:from>
        <xdr:to>
          <xdr:col>2</xdr:col>
          <xdr:colOff>6562725</xdr:colOff>
          <xdr:row>102</xdr:row>
          <xdr:rowOff>228600</xdr:rowOff>
        </xdr:to>
        <xdr:sp macro="" textlink="">
          <xdr:nvSpPr>
            <xdr:cNvPr id="2131" name="Option Button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103</xdr:row>
          <xdr:rowOff>28575</xdr:rowOff>
        </xdr:from>
        <xdr:to>
          <xdr:col>2</xdr:col>
          <xdr:colOff>6562725</xdr:colOff>
          <xdr:row>103</xdr:row>
          <xdr:rowOff>219075</xdr:rowOff>
        </xdr:to>
        <xdr:sp macro="" textlink="">
          <xdr:nvSpPr>
            <xdr:cNvPr id="2132" name="Option Button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106</xdr:row>
          <xdr:rowOff>0</xdr:rowOff>
        </xdr:from>
        <xdr:to>
          <xdr:col>3</xdr:col>
          <xdr:colOff>9525</xdr:colOff>
          <xdr:row>110</xdr:row>
          <xdr:rowOff>9525</xdr:rowOff>
        </xdr:to>
        <xdr:sp macro="" textlink="">
          <xdr:nvSpPr>
            <xdr:cNvPr id="2133" name="Group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106</xdr:row>
          <xdr:rowOff>28575</xdr:rowOff>
        </xdr:from>
        <xdr:to>
          <xdr:col>2</xdr:col>
          <xdr:colOff>6553200</xdr:colOff>
          <xdr:row>106</xdr:row>
          <xdr:rowOff>209550</xdr:rowOff>
        </xdr:to>
        <xdr:sp macro="" textlink="">
          <xdr:nvSpPr>
            <xdr:cNvPr id="2134" name="Option Button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107</xdr:row>
          <xdr:rowOff>19050</xdr:rowOff>
        </xdr:from>
        <xdr:to>
          <xdr:col>2</xdr:col>
          <xdr:colOff>6553200</xdr:colOff>
          <xdr:row>107</xdr:row>
          <xdr:rowOff>209550</xdr:rowOff>
        </xdr:to>
        <xdr:sp macro="" textlink="">
          <xdr:nvSpPr>
            <xdr:cNvPr id="2135" name="Option Button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108</xdr:row>
          <xdr:rowOff>28575</xdr:rowOff>
        </xdr:from>
        <xdr:to>
          <xdr:col>2</xdr:col>
          <xdr:colOff>6553200</xdr:colOff>
          <xdr:row>108</xdr:row>
          <xdr:rowOff>219075</xdr:rowOff>
        </xdr:to>
        <xdr:sp macro="" textlink="">
          <xdr:nvSpPr>
            <xdr:cNvPr id="2136" name="Option Button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109</xdr:row>
          <xdr:rowOff>19050</xdr:rowOff>
        </xdr:from>
        <xdr:to>
          <xdr:col>2</xdr:col>
          <xdr:colOff>6553200</xdr:colOff>
          <xdr:row>109</xdr:row>
          <xdr:rowOff>209550</xdr:rowOff>
        </xdr:to>
        <xdr:sp macro="" textlink="">
          <xdr:nvSpPr>
            <xdr:cNvPr id="2137" name="Option Button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112</xdr:row>
          <xdr:rowOff>0</xdr:rowOff>
        </xdr:from>
        <xdr:to>
          <xdr:col>3</xdr:col>
          <xdr:colOff>9525</xdr:colOff>
          <xdr:row>116</xdr:row>
          <xdr:rowOff>9525</xdr:rowOff>
        </xdr:to>
        <xdr:sp macro="" textlink="">
          <xdr:nvSpPr>
            <xdr:cNvPr id="2138" name="Group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112</xdr:row>
          <xdr:rowOff>38100</xdr:rowOff>
        </xdr:from>
        <xdr:to>
          <xdr:col>2</xdr:col>
          <xdr:colOff>6581775</xdr:colOff>
          <xdr:row>112</xdr:row>
          <xdr:rowOff>219075</xdr:rowOff>
        </xdr:to>
        <xdr:sp macro="" textlink="">
          <xdr:nvSpPr>
            <xdr:cNvPr id="2139" name="Option Button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113</xdr:row>
          <xdr:rowOff>28575</xdr:rowOff>
        </xdr:from>
        <xdr:to>
          <xdr:col>2</xdr:col>
          <xdr:colOff>6581775</xdr:colOff>
          <xdr:row>113</xdr:row>
          <xdr:rowOff>219075</xdr:rowOff>
        </xdr:to>
        <xdr:sp macro="" textlink="">
          <xdr:nvSpPr>
            <xdr:cNvPr id="2140" name="Option Button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114</xdr:row>
          <xdr:rowOff>38100</xdr:rowOff>
        </xdr:from>
        <xdr:to>
          <xdr:col>2</xdr:col>
          <xdr:colOff>6581775</xdr:colOff>
          <xdr:row>114</xdr:row>
          <xdr:rowOff>228600</xdr:rowOff>
        </xdr:to>
        <xdr:sp macro="" textlink="">
          <xdr:nvSpPr>
            <xdr:cNvPr id="2141" name="Option Button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115</xdr:row>
          <xdr:rowOff>28575</xdr:rowOff>
        </xdr:from>
        <xdr:to>
          <xdr:col>2</xdr:col>
          <xdr:colOff>6581775</xdr:colOff>
          <xdr:row>115</xdr:row>
          <xdr:rowOff>219075</xdr:rowOff>
        </xdr:to>
        <xdr:sp macro="" textlink="">
          <xdr:nvSpPr>
            <xdr:cNvPr id="2142" name="Option Button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118</xdr:row>
          <xdr:rowOff>0</xdr:rowOff>
        </xdr:from>
        <xdr:to>
          <xdr:col>3</xdr:col>
          <xdr:colOff>9525</xdr:colOff>
          <xdr:row>122</xdr:row>
          <xdr:rowOff>9525</xdr:rowOff>
        </xdr:to>
        <xdr:sp macro="" textlink="">
          <xdr:nvSpPr>
            <xdr:cNvPr id="2143" name="Group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118</xdr:row>
          <xdr:rowOff>28575</xdr:rowOff>
        </xdr:from>
        <xdr:to>
          <xdr:col>2</xdr:col>
          <xdr:colOff>6600825</xdr:colOff>
          <xdr:row>118</xdr:row>
          <xdr:rowOff>228600</xdr:rowOff>
        </xdr:to>
        <xdr:sp macro="" textlink="">
          <xdr:nvSpPr>
            <xdr:cNvPr id="2144" name="Option Button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119</xdr:row>
          <xdr:rowOff>19050</xdr:rowOff>
        </xdr:from>
        <xdr:to>
          <xdr:col>2</xdr:col>
          <xdr:colOff>6600825</xdr:colOff>
          <xdr:row>119</xdr:row>
          <xdr:rowOff>228600</xdr:rowOff>
        </xdr:to>
        <xdr:sp macro="" textlink="">
          <xdr:nvSpPr>
            <xdr:cNvPr id="2145" name="Option Button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120</xdr:row>
          <xdr:rowOff>28575</xdr:rowOff>
        </xdr:from>
        <xdr:to>
          <xdr:col>2</xdr:col>
          <xdr:colOff>6600825</xdr:colOff>
          <xdr:row>120</xdr:row>
          <xdr:rowOff>238125</xdr:rowOff>
        </xdr:to>
        <xdr:sp macro="" textlink="">
          <xdr:nvSpPr>
            <xdr:cNvPr id="2146" name="Option Button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121</xdr:row>
          <xdr:rowOff>19050</xdr:rowOff>
        </xdr:from>
        <xdr:to>
          <xdr:col>2</xdr:col>
          <xdr:colOff>6600825</xdr:colOff>
          <xdr:row>121</xdr:row>
          <xdr:rowOff>228600</xdr:rowOff>
        </xdr:to>
        <xdr:sp macro="" textlink="">
          <xdr:nvSpPr>
            <xdr:cNvPr id="2147" name="Option Button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124</xdr:row>
          <xdr:rowOff>0</xdr:rowOff>
        </xdr:from>
        <xdr:to>
          <xdr:col>3</xdr:col>
          <xdr:colOff>9525</xdr:colOff>
          <xdr:row>128</xdr:row>
          <xdr:rowOff>9525</xdr:rowOff>
        </xdr:to>
        <xdr:sp macro="" textlink="">
          <xdr:nvSpPr>
            <xdr:cNvPr id="2148" name="Group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124</xdr:row>
          <xdr:rowOff>28575</xdr:rowOff>
        </xdr:from>
        <xdr:to>
          <xdr:col>2</xdr:col>
          <xdr:colOff>6591300</xdr:colOff>
          <xdr:row>124</xdr:row>
          <xdr:rowOff>219075</xdr:rowOff>
        </xdr:to>
        <xdr:sp macro="" textlink="">
          <xdr:nvSpPr>
            <xdr:cNvPr id="2149" name="Option Button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125</xdr:row>
          <xdr:rowOff>19050</xdr:rowOff>
        </xdr:from>
        <xdr:to>
          <xdr:col>2</xdr:col>
          <xdr:colOff>6591300</xdr:colOff>
          <xdr:row>125</xdr:row>
          <xdr:rowOff>219075</xdr:rowOff>
        </xdr:to>
        <xdr:sp macro="" textlink="">
          <xdr:nvSpPr>
            <xdr:cNvPr id="2150" name="Option Button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126</xdr:row>
          <xdr:rowOff>28575</xdr:rowOff>
        </xdr:from>
        <xdr:to>
          <xdr:col>2</xdr:col>
          <xdr:colOff>6591300</xdr:colOff>
          <xdr:row>126</xdr:row>
          <xdr:rowOff>228600</xdr:rowOff>
        </xdr:to>
        <xdr:sp macro="" textlink="">
          <xdr:nvSpPr>
            <xdr:cNvPr id="2151" name="Option Button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127</xdr:row>
          <xdr:rowOff>19050</xdr:rowOff>
        </xdr:from>
        <xdr:to>
          <xdr:col>2</xdr:col>
          <xdr:colOff>6591300</xdr:colOff>
          <xdr:row>127</xdr:row>
          <xdr:rowOff>219075</xdr:rowOff>
        </xdr:to>
        <xdr:sp macro="" textlink="">
          <xdr:nvSpPr>
            <xdr:cNvPr id="2152" name="Option Button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130</xdr:row>
          <xdr:rowOff>0</xdr:rowOff>
        </xdr:from>
        <xdr:to>
          <xdr:col>3</xdr:col>
          <xdr:colOff>9525</xdr:colOff>
          <xdr:row>134</xdr:row>
          <xdr:rowOff>0</xdr:rowOff>
        </xdr:to>
        <xdr:sp macro="" textlink="">
          <xdr:nvSpPr>
            <xdr:cNvPr id="2153" name="Group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130</xdr:row>
          <xdr:rowOff>19050</xdr:rowOff>
        </xdr:from>
        <xdr:to>
          <xdr:col>2</xdr:col>
          <xdr:colOff>6572250</xdr:colOff>
          <xdr:row>130</xdr:row>
          <xdr:rowOff>228600</xdr:rowOff>
        </xdr:to>
        <xdr:sp macro="" textlink="">
          <xdr:nvSpPr>
            <xdr:cNvPr id="2154" name="Option Button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131</xdr:row>
          <xdr:rowOff>19050</xdr:rowOff>
        </xdr:from>
        <xdr:to>
          <xdr:col>2</xdr:col>
          <xdr:colOff>6572250</xdr:colOff>
          <xdr:row>131</xdr:row>
          <xdr:rowOff>228600</xdr:rowOff>
        </xdr:to>
        <xdr:sp macro="" textlink="">
          <xdr:nvSpPr>
            <xdr:cNvPr id="2155" name="Option Button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132</xdr:row>
          <xdr:rowOff>19050</xdr:rowOff>
        </xdr:from>
        <xdr:to>
          <xdr:col>2</xdr:col>
          <xdr:colOff>6572250</xdr:colOff>
          <xdr:row>132</xdr:row>
          <xdr:rowOff>228600</xdr:rowOff>
        </xdr:to>
        <xdr:sp macro="" textlink="">
          <xdr:nvSpPr>
            <xdr:cNvPr id="2156" name="Option Button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133</xdr:row>
          <xdr:rowOff>9525</xdr:rowOff>
        </xdr:from>
        <xdr:to>
          <xdr:col>2</xdr:col>
          <xdr:colOff>6572250</xdr:colOff>
          <xdr:row>133</xdr:row>
          <xdr:rowOff>219075</xdr:rowOff>
        </xdr:to>
        <xdr:sp macro="" textlink="">
          <xdr:nvSpPr>
            <xdr:cNvPr id="2157" name="Option Button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136</xdr:row>
          <xdr:rowOff>0</xdr:rowOff>
        </xdr:from>
        <xdr:to>
          <xdr:col>3</xdr:col>
          <xdr:colOff>9525</xdr:colOff>
          <xdr:row>140</xdr:row>
          <xdr:rowOff>9525</xdr:rowOff>
        </xdr:to>
        <xdr:sp macro="" textlink="">
          <xdr:nvSpPr>
            <xdr:cNvPr id="2158" name="Group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136</xdr:row>
          <xdr:rowOff>38100</xdr:rowOff>
        </xdr:from>
        <xdr:to>
          <xdr:col>2</xdr:col>
          <xdr:colOff>6572250</xdr:colOff>
          <xdr:row>136</xdr:row>
          <xdr:rowOff>219075</xdr:rowOff>
        </xdr:to>
        <xdr:sp macro="" textlink="">
          <xdr:nvSpPr>
            <xdr:cNvPr id="2159" name="Option Button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137</xdr:row>
          <xdr:rowOff>28575</xdr:rowOff>
        </xdr:from>
        <xdr:to>
          <xdr:col>2</xdr:col>
          <xdr:colOff>6572250</xdr:colOff>
          <xdr:row>137</xdr:row>
          <xdr:rowOff>219075</xdr:rowOff>
        </xdr:to>
        <xdr:sp macro="" textlink="">
          <xdr:nvSpPr>
            <xdr:cNvPr id="2160" name="Option Button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138</xdr:row>
          <xdr:rowOff>38100</xdr:rowOff>
        </xdr:from>
        <xdr:to>
          <xdr:col>2</xdr:col>
          <xdr:colOff>6572250</xdr:colOff>
          <xdr:row>138</xdr:row>
          <xdr:rowOff>228600</xdr:rowOff>
        </xdr:to>
        <xdr:sp macro="" textlink="">
          <xdr:nvSpPr>
            <xdr:cNvPr id="2161" name="Option Button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139</xdr:row>
          <xdr:rowOff>28575</xdr:rowOff>
        </xdr:from>
        <xdr:to>
          <xdr:col>2</xdr:col>
          <xdr:colOff>6572250</xdr:colOff>
          <xdr:row>139</xdr:row>
          <xdr:rowOff>219075</xdr:rowOff>
        </xdr:to>
        <xdr:sp macro="" textlink="">
          <xdr:nvSpPr>
            <xdr:cNvPr id="2162" name="Option Button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142</xdr:row>
          <xdr:rowOff>0</xdr:rowOff>
        </xdr:from>
        <xdr:to>
          <xdr:col>3</xdr:col>
          <xdr:colOff>9525</xdr:colOff>
          <xdr:row>146</xdr:row>
          <xdr:rowOff>9525</xdr:rowOff>
        </xdr:to>
        <xdr:sp macro="" textlink="">
          <xdr:nvSpPr>
            <xdr:cNvPr id="2163" name="Group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142</xdr:row>
          <xdr:rowOff>28575</xdr:rowOff>
        </xdr:from>
        <xdr:to>
          <xdr:col>2</xdr:col>
          <xdr:colOff>6591300</xdr:colOff>
          <xdr:row>142</xdr:row>
          <xdr:rowOff>228600</xdr:rowOff>
        </xdr:to>
        <xdr:sp macro="" textlink="">
          <xdr:nvSpPr>
            <xdr:cNvPr id="2164" name="Option Button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143</xdr:row>
          <xdr:rowOff>19050</xdr:rowOff>
        </xdr:from>
        <xdr:to>
          <xdr:col>2</xdr:col>
          <xdr:colOff>6591300</xdr:colOff>
          <xdr:row>143</xdr:row>
          <xdr:rowOff>228600</xdr:rowOff>
        </xdr:to>
        <xdr:sp macro="" textlink="">
          <xdr:nvSpPr>
            <xdr:cNvPr id="2165" name="Option Button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144</xdr:row>
          <xdr:rowOff>28575</xdr:rowOff>
        </xdr:from>
        <xdr:to>
          <xdr:col>2</xdr:col>
          <xdr:colOff>6591300</xdr:colOff>
          <xdr:row>144</xdr:row>
          <xdr:rowOff>238125</xdr:rowOff>
        </xdr:to>
        <xdr:sp macro="" textlink="">
          <xdr:nvSpPr>
            <xdr:cNvPr id="2166" name="Option Button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145</xdr:row>
          <xdr:rowOff>19050</xdr:rowOff>
        </xdr:from>
        <xdr:to>
          <xdr:col>2</xdr:col>
          <xdr:colOff>6591300</xdr:colOff>
          <xdr:row>145</xdr:row>
          <xdr:rowOff>228600</xdr:rowOff>
        </xdr:to>
        <xdr:sp macro="" textlink="">
          <xdr:nvSpPr>
            <xdr:cNvPr id="2167" name="Option Button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148</xdr:row>
          <xdr:rowOff>0</xdr:rowOff>
        </xdr:from>
        <xdr:to>
          <xdr:col>3</xdr:col>
          <xdr:colOff>9525</xdr:colOff>
          <xdr:row>152</xdr:row>
          <xdr:rowOff>9525</xdr:rowOff>
        </xdr:to>
        <xdr:sp macro="" textlink="">
          <xdr:nvSpPr>
            <xdr:cNvPr id="2168" name="Group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148</xdr:row>
          <xdr:rowOff>47625</xdr:rowOff>
        </xdr:from>
        <xdr:to>
          <xdr:col>2</xdr:col>
          <xdr:colOff>6600825</xdr:colOff>
          <xdr:row>148</xdr:row>
          <xdr:rowOff>219075</xdr:rowOff>
        </xdr:to>
        <xdr:sp macro="" textlink="">
          <xdr:nvSpPr>
            <xdr:cNvPr id="2169" name="Option Button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149</xdr:row>
          <xdr:rowOff>38100</xdr:rowOff>
        </xdr:from>
        <xdr:to>
          <xdr:col>2</xdr:col>
          <xdr:colOff>6600825</xdr:colOff>
          <xdr:row>149</xdr:row>
          <xdr:rowOff>219075</xdr:rowOff>
        </xdr:to>
        <xdr:sp macro="" textlink="">
          <xdr:nvSpPr>
            <xdr:cNvPr id="2170" name="Option Button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150</xdr:row>
          <xdr:rowOff>47625</xdr:rowOff>
        </xdr:from>
        <xdr:to>
          <xdr:col>2</xdr:col>
          <xdr:colOff>6600825</xdr:colOff>
          <xdr:row>150</xdr:row>
          <xdr:rowOff>228600</xdr:rowOff>
        </xdr:to>
        <xdr:sp macro="" textlink="">
          <xdr:nvSpPr>
            <xdr:cNvPr id="2171" name="Option Button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151</xdr:row>
          <xdr:rowOff>38100</xdr:rowOff>
        </xdr:from>
        <xdr:to>
          <xdr:col>2</xdr:col>
          <xdr:colOff>6600825</xdr:colOff>
          <xdr:row>151</xdr:row>
          <xdr:rowOff>219075</xdr:rowOff>
        </xdr:to>
        <xdr:sp macro="" textlink="">
          <xdr:nvSpPr>
            <xdr:cNvPr id="2172" name="Option Button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154</xdr:row>
          <xdr:rowOff>0</xdr:rowOff>
        </xdr:from>
        <xdr:to>
          <xdr:col>3</xdr:col>
          <xdr:colOff>9525</xdr:colOff>
          <xdr:row>158</xdr:row>
          <xdr:rowOff>9525</xdr:rowOff>
        </xdr:to>
        <xdr:sp macro="" textlink="">
          <xdr:nvSpPr>
            <xdr:cNvPr id="2173" name="Group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154</xdr:row>
          <xdr:rowOff>28575</xdr:rowOff>
        </xdr:from>
        <xdr:to>
          <xdr:col>2</xdr:col>
          <xdr:colOff>6591300</xdr:colOff>
          <xdr:row>154</xdr:row>
          <xdr:rowOff>228600</xdr:rowOff>
        </xdr:to>
        <xdr:sp macro="" textlink="">
          <xdr:nvSpPr>
            <xdr:cNvPr id="2174" name="Option Button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155</xdr:row>
          <xdr:rowOff>19050</xdr:rowOff>
        </xdr:from>
        <xdr:to>
          <xdr:col>2</xdr:col>
          <xdr:colOff>6591300</xdr:colOff>
          <xdr:row>155</xdr:row>
          <xdr:rowOff>228600</xdr:rowOff>
        </xdr:to>
        <xdr:sp macro="" textlink="">
          <xdr:nvSpPr>
            <xdr:cNvPr id="2175" name="Option Button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156</xdr:row>
          <xdr:rowOff>28575</xdr:rowOff>
        </xdr:from>
        <xdr:to>
          <xdr:col>2</xdr:col>
          <xdr:colOff>6591300</xdr:colOff>
          <xdr:row>156</xdr:row>
          <xdr:rowOff>238125</xdr:rowOff>
        </xdr:to>
        <xdr:sp macro="" textlink="">
          <xdr:nvSpPr>
            <xdr:cNvPr id="2176" name="Option Button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157</xdr:row>
          <xdr:rowOff>19050</xdr:rowOff>
        </xdr:from>
        <xdr:to>
          <xdr:col>2</xdr:col>
          <xdr:colOff>6591300</xdr:colOff>
          <xdr:row>157</xdr:row>
          <xdr:rowOff>228600</xdr:rowOff>
        </xdr:to>
        <xdr:sp macro="" textlink="">
          <xdr:nvSpPr>
            <xdr:cNvPr id="2177" name="Option Button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160</xdr:row>
          <xdr:rowOff>0</xdr:rowOff>
        </xdr:from>
        <xdr:to>
          <xdr:col>3</xdr:col>
          <xdr:colOff>9525</xdr:colOff>
          <xdr:row>164</xdr:row>
          <xdr:rowOff>9525</xdr:rowOff>
        </xdr:to>
        <xdr:sp macro="" textlink="">
          <xdr:nvSpPr>
            <xdr:cNvPr id="2178" name="Group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160</xdr:row>
          <xdr:rowOff>28575</xdr:rowOff>
        </xdr:from>
        <xdr:to>
          <xdr:col>2</xdr:col>
          <xdr:colOff>6572250</xdr:colOff>
          <xdr:row>160</xdr:row>
          <xdr:rowOff>228600</xdr:rowOff>
        </xdr:to>
        <xdr:sp macro="" textlink="">
          <xdr:nvSpPr>
            <xdr:cNvPr id="2179" name="Option Button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161</xdr:row>
          <xdr:rowOff>19050</xdr:rowOff>
        </xdr:from>
        <xdr:to>
          <xdr:col>2</xdr:col>
          <xdr:colOff>6572250</xdr:colOff>
          <xdr:row>161</xdr:row>
          <xdr:rowOff>228600</xdr:rowOff>
        </xdr:to>
        <xdr:sp macro="" textlink="">
          <xdr:nvSpPr>
            <xdr:cNvPr id="2180" name="Option Button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162</xdr:row>
          <xdr:rowOff>28575</xdr:rowOff>
        </xdr:from>
        <xdr:to>
          <xdr:col>2</xdr:col>
          <xdr:colOff>6572250</xdr:colOff>
          <xdr:row>162</xdr:row>
          <xdr:rowOff>238125</xdr:rowOff>
        </xdr:to>
        <xdr:sp macro="" textlink="">
          <xdr:nvSpPr>
            <xdr:cNvPr id="2181" name="Option Button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163</xdr:row>
          <xdr:rowOff>19050</xdr:rowOff>
        </xdr:from>
        <xdr:to>
          <xdr:col>2</xdr:col>
          <xdr:colOff>6572250</xdr:colOff>
          <xdr:row>163</xdr:row>
          <xdr:rowOff>228600</xdr:rowOff>
        </xdr:to>
        <xdr:sp macro="" textlink="">
          <xdr:nvSpPr>
            <xdr:cNvPr id="2182" name="Option Button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166</xdr:row>
          <xdr:rowOff>0</xdr:rowOff>
        </xdr:from>
        <xdr:to>
          <xdr:col>3</xdr:col>
          <xdr:colOff>9525</xdr:colOff>
          <xdr:row>170</xdr:row>
          <xdr:rowOff>9525</xdr:rowOff>
        </xdr:to>
        <xdr:sp macro="" textlink="">
          <xdr:nvSpPr>
            <xdr:cNvPr id="2183" name="Group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166</xdr:row>
          <xdr:rowOff>28575</xdr:rowOff>
        </xdr:from>
        <xdr:to>
          <xdr:col>2</xdr:col>
          <xdr:colOff>6572250</xdr:colOff>
          <xdr:row>166</xdr:row>
          <xdr:rowOff>219075</xdr:rowOff>
        </xdr:to>
        <xdr:sp macro="" textlink="">
          <xdr:nvSpPr>
            <xdr:cNvPr id="2184" name="Option Button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167</xdr:row>
          <xdr:rowOff>19050</xdr:rowOff>
        </xdr:from>
        <xdr:to>
          <xdr:col>2</xdr:col>
          <xdr:colOff>6572250</xdr:colOff>
          <xdr:row>167</xdr:row>
          <xdr:rowOff>219075</xdr:rowOff>
        </xdr:to>
        <xdr:sp macro="" textlink="">
          <xdr:nvSpPr>
            <xdr:cNvPr id="2185" name="Option Button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168</xdr:row>
          <xdr:rowOff>28575</xdr:rowOff>
        </xdr:from>
        <xdr:to>
          <xdr:col>2</xdr:col>
          <xdr:colOff>6572250</xdr:colOff>
          <xdr:row>168</xdr:row>
          <xdr:rowOff>228600</xdr:rowOff>
        </xdr:to>
        <xdr:sp macro="" textlink="">
          <xdr:nvSpPr>
            <xdr:cNvPr id="2186" name="Option Button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169</xdr:row>
          <xdr:rowOff>19050</xdr:rowOff>
        </xdr:from>
        <xdr:to>
          <xdr:col>2</xdr:col>
          <xdr:colOff>6572250</xdr:colOff>
          <xdr:row>169</xdr:row>
          <xdr:rowOff>219075</xdr:rowOff>
        </xdr:to>
        <xdr:sp macro="" textlink="">
          <xdr:nvSpPr>
            <xdr:cNvPr id="2187" name="Option Button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172</xdr:row>
          <xdr:rowOff>0</xdr:rowOff>
        </xdr:from>
        <xdr:to>
          <xdr:col>3</xdr:col>
          <xdr:colOff>9525</xdr:colOff>
          <xdr:row>176</xdr:row>
          <xdr:rowOff>9525</xdr:rowOff>
        </xdr:to>
        <xdr:sp macro="" textlink="">
          <xdr:nvSpPr>
            <xdr:cNvPr id="2188" name="Group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172</xdr:row>
          <xdr:rowOff>28575</xdr:rowOff>
        </xdr:from>
        <xdr:to>
          <xdr:col>2</xdr:col>
          <xdr:colOff>6572250</xdr:colOff>
          <xdr:row>172</xdr:row>
          <xdr:rowOff>219075</xdr:rowOff>
        </xdr:to>
        <xdr:sp macro="" textlink="">
          <xdr:nvSpPr>
            <xdr:cNvPr id="2189" name="Option Button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173</xdr:row>
          <xdr:rowOff>19050</xdr:rowOff>
        </xdr:from>
        <xdr:to>
          <xdr:col>2</xdr:col>
          <xdr:colOff>6572250</xdr:colOff>
          <xdr:row>173</xdr:row>
          <xdr:rowOff>219075</xdr:rowOff>
        </xdr:to>
        <xdr:sp macro="" textlink="">
          <xdr:nvSpPr>
            <xdr:cNvPr id="2190" name="Option Button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174</xdr:row>
          <xdr:rowOff>28575</xdr:rowOff>
        </xdr:from>
        <xdr:to>
          <xdr:col>2</xdr:col>
          <xdr:colOff>6572250</xdr:colOff>
          <xdr:row>174</xdr:row>
          <xdr:rowOff>228600</xdr:rowOff>
        </xdr:to>
        <xdr:sp macro="" textlink="">
          <xdr:nvSpPr>
            <xdr:cNvPr id="2191" name="Option Button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175</xdr:row>
          <xdr:rowOff>19050</xdr:rowOff>
        </xdr:from>
        <xdr:to>
          <xdr:col>2</xdr:col>
          <xdr:colOff>6572250</xdr:colOff>
          <xdr:row>175</xdr:row>
          <xdr:rowOff>219075</xdr:rowOff>
        </xdr:to>
        <xdr:sp macro="" textlink="">
          <xdr:nvSpPr>
            <xdr:cNvPr id="2192" name="Option Button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178</xdr:row>
          <xdr:rowOff>0</xdr:rowOff>
        </xdr:from>
        <xdr:to>
          <xdr:col>3</xdr:col>
          <xdr:colOff>9525</xdr:colOff>
          <xdr:row>182</xdr:row>
          <xdr:rowOff>9525</xdr:rowOff>
        </xdr:to>
        <xdr:sp macro="" textlink="">
          <xdr:nvSpPr>
            <xdr:cNvPr id="2193" name="Group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178</xdr:row>
          <xdr:rowOff>28575</xdr:rowOff>
        </xdr:from>
        <xdr:to>
          <xdr:col>2</xdr:col>
          <xdr:colOff>6572250</xdr:colOff>
          <xdr:row>178</xdr:row>
          <xdr:rowOff>238125</xdr:rowOff>
        </xdr:to>
        <xdr:sp macro="" textlink="">
          <xdr:nvSpPr>
            <xdr:cNvPr id="2194" name="Option Button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179</xdr:row>
          <xdr:rowOff>19050</xdr:rowOff>
        </xdr:from>
        <xdr:to>
          <xdr:col>2</xdr:col>
          <xdr:colOff>6572250</xdr:colOff>
          <xdr:row>179</xdr:row>
          <xdr:rowOff>238125</xdr:rowOff>
        </xdr:to>
        <xdr:sp macro="" textlink="">
          <xdr:nvSpPr>
            <xdr:cNvPr id="2195" name="Option Button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180</xdr:row>
          <xdr:rowOff>28575</xdr:rowOff>
        </xdr:from>
        <xdr:to>
          <xdr:col>2</xdr:col>
          <xdr:colOff>6572250</xdr:colOff>
          <xdr:row>180</xdr:row>
          <xdr:rowOff>247650</xdr:rowOff>
        </xdr:to>
        <xdr:sp macro="" textlink="">
          <xdr:nvSpPr>
            <xdr:cNvPr id="2196" name="Option Button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181</xdr:row>
          <xdr:rowOff>19050</xdr:rowOff>
        </xdr:from>
        <xdr:to>
          <xdr:col>2</xdr:col>
          <xdr:colOff>6572250</xdr:colOff>
          <xdr:row>181</xdr:row>
          <xdr:rowOff>238125</xdr:rowOff>
        </xdr:to>
        <xdr:sp macro="" textlink="">
          <xdr:nvSpPr>
            <xdr:cNvPr id="2197" name="Option Button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184</xdr:row>
          <xdr:rowOff>0</xdr:rowOff>
        </xdr:from>
        <xdr:to>
          <xdr:col>3</xdr:col>
          <xdr:colOff>9525</xdr:colOff>
          <xdr:row>188</xdr:row>
          <xdr:rowOff>9525</xdr:rowOff>
        </xdr:to>
        <xdr:sp macro="" textlink="">
          <xdr:nvSpPr>
            <xdr:cNvPr id="2198" name="Group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184</xdr:row>
          <xdr:rowOff>38100</xdr:rowOff>
        </xdr:from>
        <xdr:to>
          <xdr:col>2</xdr:col>
          <xdr:colOff>6581775</xdr:colOff>
          <xdr:row>184</xdr:row>
          <xdr:rowOff>219075</xdr:rowOff>
        </xdr:to>
        <xdr:sp macro="" textlink="">
          <xdr:nvSpPr>
            <xdr:cNvPr id="2199" name="Option Button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185</xdr:row>
          <xdr:rowOff>28575</xdr:rowOff>
        </xdr:from>
        <xdr:to>
          <xdr:col>2</xdr:col>
          <xdr:colOff>6581775</xdr:colOff>
          <xdr:row>185</xdr:row>
          <xdr:rowOff>219075</xdr:rowOff>
        </xdr:to>
        <xdr:sp macro="" textlink="">
          <xdr:nvSpPr>
            <xdr:cNvPr id="2200" name="Option Button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186</xdr:row>
          <xdr:rowOff>38100</xdr:rowOff>
        </xdr:from>
        <xdr:to>
          <xdr:col>2</xdr:col>
          <xdr:colOff>6581775</xdr:colOff>
          <xdr:row>186</xdr:row>
          <xdr:rowOff>228600</xdr:rowOff>
        </xdr:to>
        <xdr:sp macro="" textlink="">
          <xdr:nvSpPr>
            <xdr:cNvPr id="2201" name="Option Button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187</xdr:row>
          <xdr:rowOff>28575</xdr:rowOff>
        </xdr:from>
        <xdr:to>
          <xdr:col>2</xdr:col>
          <xdr:colOff>6581775</xdr:colOff>
          <xdr:row>187</xdr:row>
          <xdr:rowOff>219075</xdr:rowOff>
        </xdr:to>
        <xdr:sp macro="" textlink="">
          <xdr:nvSpPr>
            <xdr:cNvPr id="2202" name="Option Button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190</xdr:row>
          <xdr:rowOff>0</xdr:rowOff>
        </xdr:from>
        <xdr:to>
          <xdr:col>3</xdr:col>
          <xdr:colOff>9525</xdr:colOff>
          <xdr:row>194</xdr:row>
          <xdr:rowOff>9525</xdr:rowOff>
        </xdr:to>
        <xdr:sp macro="" textlink="">
          <xdr:nvSpPr>
            <xdr:cNvPr id="2203" name="Group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190</xdr:row>
          <xdr:rowOff>28575</xdr:rowOff>
        </xdr:from>
        <xdr:to>
          <xdr:col>2</xdr:col>
          <xdr:colOff>6591300</xdr:colOff>
          <xdr:row>190</xdr:row>
          <xdr:rowOff>219075</xdr:rowOff>
        </xdr:to>
        <xdr:sp macro="" textlink="">
          <xdr:nvSpPr>
            <xdr:cNvPr id="2204" name="Option Button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191</xdr:row>
          <xdr:rowOff>19050</xdr:rowOff>
        </xdr:from>
        <xdr:to>
          <xdr:col>2</xdr:col>
          <xdr:colOff>6591300</xdr:colOff>
          <xdr:row>191</xdr:row>
          <xdr:rowOff>219075</xdr:rowOff>
        </xdr:to>
        <xdr:sp macro="" textlink="">
          <xdr:nvSpPr>
            <xdr:cNvPr id="2205" name="Option Button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192</xdr:row>
          <xdr:rowOff>28575</xdr:rowOff>
        </xdr:from>
        <xdr:to>
          <xdr:col>2</xdr:col>
          <xdr:colOff>6591300</xdr:colOff>
          <xdr:row>192</xdr:row>
          <xdr:rowOff>228600</xdr:rowOff>
        </xdr:to>
        <xdr:sp macro="" textlink="">
          <xdr:nvSpPr>
            <xdr:cNvPr id="2206" name="Option Button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193</xdr:row>
          <xdr:rowOff>19050</xdr:rowOff>
        </xdr:from>
        <xdr:to>
          <xdr:col>2</xdr:col>
          <xdr:colOff>6591300</xdr:colOff>
          <xdr:row>193</xdr:row>
          <xdr:rowOff>219075</xdr:rowOff>
        </xdr:to>
        <xdr:sp macro="" textlink="">
          <xdr:nvSpPr>
            <xdr:cNvPr id="2207" name="Option Button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196</xdr:row>
          <xdr:rowOff>0</xdr:rowOff>
        </xdr:from>
        <xdr:to>
          <xdr:col>3</xdr:col>
          <xdr:colOff>9525</xdr:colOff>
          <xdr:row>200</xdr:row>
          <xdr:rowOff>9525</xdr:rowOff>
        </xdr:to>
        <xdr:sp macro="" textlink="">
          <xdr:nvSpPr>
            <xdr:cNvPr id="2208" name="Group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196</xdr:row>
          <xdr:rowOff>104775</xdr:rowOff>
        </xdr:from>
        <xdr:to>
          <xdr:col>2</xdr:col>
          <xdr:colOff>6562725</xdr:colOff>
          <xdr:row>196</xdr:row>
          <xdr:rowOff>295275</xdr:rowOff>
        </xdr:to>
        <xdr:sp macro="" textlink="">
          <xdr:nvSpPr>
            <xdr:cNvPr id="2209" name="Option Button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197</xdr:row>
          <xdr:rowOff>95250</xdr:rowOff>
        </xdr:from>
        <xdr:to>
          <xdr:col>2</xdr:col>
          <xdr:colOff>6562725</xdr:colOff>
          <xdr:row>197</xdr:row>
          <xdr:rowOff>295275</xdr:rowOff>
        </xdr:to>
        <xdr:sp macro="" textlink="">
          <xdr:nvSpPr>
            <xdr:cNvPr id="2210" name="Option Button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198</xdr:row>
          <xdr:rowOff>104775</xdr:rowOff>
        </xdr:from>
        <xdr:to>
          <xdr:col>2</xdr:col>
          <xdr:colOff>6562725</xdr:colOff>
          <xdr:row>198</xdr:row>
          <xdr:rowOff>304800</xdr:rowOff>
        </xdr:to>
        <xdr:sp macro="" textlink="">
          <xdr:nvSpPr>
            <xdr:cNvPr id="2211" name="Option Button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199</xdr:row>
          <xdr:rowOff>95250</xdr:rowOff>
        </xdr:from>
        <xdr:to>
          <xdr:col>2</xdr:col>
          <xdr:colOff>6562725</xdr:colOff>
          <xdr:row>199</xdr:row>
          <xdr:rowOff>295275</xdr:rowOff>
        </xdr:to>
        <xdr:sp macro="" textlink="">
          <xdr:nvSpPr>
            <xdr:cNvPr id="2212" name="Option Button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202</xdr:row>
          <xdr:rowOff>0</xdr:rowOff>
        </xdr:from>
        <xdr:to>
          <xdr:col>3</xdr:col>
          <xdr:colOff>9525</xdr:colOff>
          <xdr:row>206</xdr:row>
          <xdr:rowOff>9525</xdr:rowOff>
        </xdr:to>
        <xdr:sp macro="" textlink="">
          <xdr:nvSpPr>
            <xdr:cNvPr id="2213" name="Group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202</xdr:row>
          <xdr:rowOff>28575</xdr:rowOff>
        </xdr:from>
        <xdr:to>
          <xdr:col>2</xdr:col>
          <xdr:colOff>6581775</xdr:colOff>
          <xdr:row>202</xdr:row>
          <xdr:rowOff>228600</xdr:rowOff>
        </xdr:to>
        <xdr:sp macro="" textlink="">
          <xdr:nvSpPr>
            <xdr:cNvPr id="2214" name="Option Button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203</xdr:row>
          <xdr:rowOff>19050</xdr:rowOff>
        </xdr:from>
        <xdr:to>
          <xdr:col>2</xdr:col>
          <xdr:colOff>6581775</xdr:colOff>
          <xdr:row>203</xdr:row>
          <xdr:rowOff>228600</xdr:rowOff>
        </xdr:to>
        <xdr:sp macro="" textlink="">
          <xdr:nvSpPr>
            <xdr:cNvPr id="2215" name="Option Button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204</xdr:row>
          <xdr:rowOff>28575</xdr:rowOff>
        </xdr:from>
        <xdr:to>
          <xdr:col>2</xdr:col>
          <xdr:colOff>6581775</xdr:colOff>
          <xdr:row>204</xdr:row>
          <xdr:rowOff>238125</xdr:rowOff>
        </xdr:to>
        <xdr:sp macro="" textlink="">
          <xdr:nvSpPr>
            <xdr:cNvPr id="2216" name="Option Button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205</xdr:row>
          <xdr:rowOff>19050</xdr:rowOff>
        </xdr:from>
        <xdr:to>
          <xdr:col>2</xdr:col>
          <xdr:colOff>6581775</xdr:colOff>
          <xdr:row>205</xdr:row>
          <xdr:rowOff>228600</xdr:rowOff>
        </xdr:to>
        <xdr:sp macro="" textlink="">
          <xdr:nvSpPr>
            <xdr:cNvPr id="2217" name="Option Button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208</xdr:row>
          <xdr:rowOff>0</xdr:rowOff>
        </xdr:from>
        <xdr:to>
          <xdr:col>3</xdr:col>
          <xdr:colOff>9525</xdr:colOff>
          <xdr:row>211</xdr:row>
          <xdr:rowOff>238125</xdr:rowOff>
        </xdr:to>
        <xdr:sp macro="" textlink="">
          <xdr:nvSpPr>
            <xdr:cNvPr id="2218" name="Group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208</xdr:row>
          <xdr:rowOff>19050</xdr:rowOff>
        </xdr:from>
        <xdr:to>
          <xdr:col>2</xdr:col>
          <xdr:colOff>6600825</xdr:colOff>
          <xdr:row>208</xdr:row>
          <xdr:rowOff>238125</xdr:rowOff>
        </xdr:to>
        <xdr:sp macro="" textlink="">
          <xdr:nvSpPr>
            <xdr:cNvPr id="2219" name="Option Button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209</xdr:row>
          <xdr:rowOff>19050</xdr:rowOff>
        </xdr:from>
        <xdr:to>
          <xdr:col>2</xdr:col>
          <xdr:colOff>6600825</xdr:colOff>
          <xdr:row>209</xdr:row>
          <xdr:rowOff>238125</xdr:rowOff>
        </xdr:to>
        <xdr:sp macro="" textlink="">
          <xdr:nvSpPr>
            <xdr:cNvPr id="2220" name="Option Button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210</xdr:row>
          <xdr:rowOff>19050</xdr:rowOff>
        </xdr:from>
        <xdr:to>
          <xdr:col>2</xdr:col>
          <xdr:colOff>6600825</xdr:colOff>
          <xdr:row>210</xdr:row>
          <xdr:rowOff>238125</xdr:rowOff>
        </xdr:to>
        <xdr:sp macro="" textlink="">
          <xdr:nvSpPr>
            <xdr:cNvPr id="2221" name="Option Button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211</xdr:row>
          <xdr:rowOff>9525</xdr:rowOff>
        </xdr:from>
        <xdr:to>
          <xdr:col>2</xdr:col>
          <xdr:colOff>6600825</xdr:colOff>
          <xdr:row>211</xdr:row>
          <xdr:rowOff>228600</xdr:rowOff>
        </xdr:to>
        <xdr:sp macro="" textlink="">
          <xdr:nvSpPr>
            <xdr:cNvPr id="2222" name="Option Button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214</xdr:row>
          <xdr:rowOff>0</xdr:rowOff>
        </xdr:from>
        <xdr:to>
          <xdr:col>3</xdr:col>
          <xdr:colOff>9525</xdr:colOff>
          <xdr:row>218</xdr:row>
          <xdr:rowOff>9525</xdr:rowOff>
        </xdr:to>
        <xdr:sp macro="" textlink="">
          <xdr:nvSpPr>
            <xdr:cNvPr id="2223" name="Group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214</xdr:row>
          <xdr:rowOff>28575</xdr:rowOff>
        </xdr:from>
        <xdr:to>
          <xdr:col>2</xdr:col>
          <xdr:colOff>6581775</xdr:colOff>
          <xdr:row>214</xdr:row>
          <xdr:rowOff>219075</xdr:rowOff>
        </xdr:to>
        <xdr:sp macro="" textlink="">
          <xdr:nvSpPr>
            <xdr:cNvPr id="2224" name="Option Button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215</xdr:row>
          <xdr:rowOff>19050</xdr:rowOff>
        </xdr:from>
        <xdr:to>
          <xdr:col>2</xdr:col>
          <xdr:colOff>6581775</xdr:colOff>
          <xdr:row>215</xdr:row>
          <xdr:rowOff>219075</xdr:rowOff>
        </xdr:to>
        <xdr:sp macro="" textlink="">
          <xdr:nvSpPr>
            <xdr:cNvPr id="2225" name="Option Button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216</xdr:row>
          <xdr:rowOff>28575</xdr:rowOff>
        </xdr:from>
        <xdr:to>
          <xdr:col>2</xdr:col>
          <xdr:colOff>6581775</xdr:colOff>
          <xdr:row>216</xdr:row>
          <xdr:rowOff>228600</xdr:rowOff>
        </xdr:to>
        <xdr:sp macro="" textlink="">
          <xdr:nvSpPr>
            <xdr:cNvPr id="2226" name="Option Button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217</xdr:row>
          <xdr:rowOff>19050</xdr:rowOff>
        </xdr:from>
        <xdr:to>
          <xdr:col>2</xdr:col>
          <xdr:colOff>6581775</xdr:colOff>
          <xdr:row>217</xdr:row>
          <xdr:rowOff>219075</xdr:rowOff>
        </xdr:to>
        <xdr:sp macro="" textlink="">
          <xdr:nvSpPr>
            <xdr:cNvPr id="2227" name="Option Button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220</xdr:row>
          <xdr:rowOff>0</xdr:rowOff>
        </xdr:from>
        <xdr:to>
          <xdr:col>3</xdr:col>
          <xdr:colOff>9525</xdr:colOff>
          <xdr:row>224</xdr:row>
          <xdr:rowOff>9525</xdr:rowOff>
        </xdr:to>
        <xdr:sp macro="" textlink="">
          <xdr:nvSpPr>
            <xdr:cNvPr id="2228" name="Group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220</xdr:row>
          <xdr:rowOff>28575</xdr:rowOff>
        </xdr:from>
        <xdr:to>
          <xdr:col>2</xdr:col>
          <xdr:colOff>6581775</xdr:colOff>
          <xdr:row>220</xdr:row>
          <xdr:rowOff>228600</xdr:rowOff>
        </xdr:to>
        <xdr:sp macro="" textlink="">
          <xdr:nvSpPr>
            <xdr:cNvPr id="2229" name="Option Button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221</xdr:row>
          <xdr:rowOff>19050</xdr:rowOff>
        </xdr:from>
        <xdr:to>
          <xdr:col>2</xdr:col>
          <xdr:colOff>6581775</xdr:colOff>
          <xdr:row>221</xdr:row>
          <xdr:rowOff>228600</xdr:rowOff>
        </xdr:to>
        <xdr:sp macro="" textlink="">
          <xdr:nvSpPr>
            <xdr:cNvPr id="2230" name="Option Button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222</xdr:row>
          <xdr:rowOff>28575</xdr:rowOff>
        </xdr:from>
        <xdr:to>
          <xdr:col>2</xdr:col>
          <xdr:colOff>6581775</xdr:colOff>
          <xdr:row>222</xdr:row>
          <xdr:rowOff>238125</xdr:rowOff>
        </xdr:to>
        <xdr:sp macro="" textlink="">
          <xdr:nvSpPr>
            <xdr:cNvPr id="2231" name="Option Button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223</xdr:row>
          <xdr:rowOff>19050</xdr:rowOff>
        </xdr:from>
        <xdr:to>
          <xdr:col>2</xdr:col>
          <xdr:colOff>6581775</xdr:colOff>
          <xdr:row>223</xdr:row>
          <xdr:rowOff>228600</xdr:rowOff>
        </xdr:to>
        <xdr:sp macro="" textlink="">
          <xdr:nvSpPr>
            <xdr:cNvPr id="2232" name="Option Button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226</xdr:row>
          <xdr:rowOff>0</xdr:rowOff>
        </xdr:from>
        <xdr:to>
          <xdr:col>3</xdr:col>
          <xdr:colOff>9525</xdr:colOff>
          <xdr:row>230</xdr:row>
          <xdr:rowOff>9525</xdr:rowOff>
        </xdr:to>
        <xdr:sp macro="" textlink="">
          <xdr:nvSpPr>
            <xdr:cNvPr id="2233" name="Group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226</xdr:row>
          <xdr:rowOff>38100</xdr:rowOff>
        </xdr:from>
        <xdr:to>
          <xdr:col>2</xdr:col>
          <xdr:colOff>6581775</xdr:colOff>
          <xdr:row>226</xdr:row>
          <xdr:rowOff>219075</xdr:rowOff>
        </xdr:to>
        <xdr:sp macro="" textlink="">
          <xdr:nvSpPr>
            <xdr:cNvPr id="2234" name="Option Button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227</xdr:row>
          <xdr:rowOff>28575</xdr:rowOff>
        </xdr:from>
        <xdr:to>
          <xdr:col>2</xdr:col>
          <xdr:colOff>6581775</xdr:colOff>
          <xdr:row>227</xdr:row>
          <xdr:rowOff>219075</xdr:rowOff>
        </xdr:to>
        <xdr:sp macro="" textlink="">
          <xdr:nvSpPr>
            <xdr:cNvPr id="2235" name="Option Button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228</xdr:row>
          <xdr:rowOff>38100</xdr:rowOff>
        </xdr:from>
        <xdr:to>
          <xdr:col>2</xdr:col>
          <xdr:colOff>6581775</xdr:colOff>
          <xdr:row>228</xdr:row>
          <xdr:rowOff>228600</xdr:rowOff>
        </xdr:to>
        <xdr:sp macro="" textlink="">
          <xdr:nvSpPr>
            <xdr:cNvPr id="2236" name="Option Button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229</xdr:row>
          <xdr:rowOff>28575</xdr:rowOff>
        </xdr:from>
        <xdr:to>
          <xdr:col>2</xdr:col>
          <xdr:colOff>6581775</xdr:colOff>
          <xdr:row>229</xdr:row>
          <xdr:rowOff>219075</xdr:rowOff>
        </xdr:to>
        <xdr:sp macro="" textlink="">
          <xdr:nvSpPr>
            <xdr:cNvPr id="2237" name="Option Button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232</xdr:row>
          <xdr:rowOff>0</xdr:rowOff>
        </xdr:from>
        <xdr:to>
          <xdr:col>3</xdr:col>
          <xdr:colOff>9525</xdr:colOff>
          <xdr:row>236</xdr:row>
          <xdr:rowOff>9525</xdr:rowOff>
        </xdr:to>
        <xdr:sp macro="" textlink="">
          <xdr:nvSpPr>
            <xdr:cNvPr id="2238" name="Group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232</xdr:row>
          <xdr:rowOff>28575</xdr:rowOff>
        </xdr:from>
        <xdr:to>
          <xdr:col>2</xdr:col>
          <xdr:colOff>6591300</xdr:colOff>
          <xdr:row>232</xdr:row>
          <xdr:rowOff>238125</xdr:rowOff>
        </xdr:to>
        <xdr:sp macro="" textlink="">
          <xdr:nvSpPr>
            <xdr:cNvPr id="2239" name="Option Button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233</xdr:row>
          <xdr:rowOff>19050</xdr:rowOff>
        </xdr:from>
        <xdr:to>
          <xdr:col>2</xdr:col>
          <xdr:colOff>6591300</xdr:colOff>
          <xdr:row>233</xdr:row>
          <xdr:rowOff>238125</xdr:rowOff>
        </xdr:to>
        <xdr:sp macro="" textlink="">
          <xdr:nvSpPr>
            <xdr:cNvPr id="2240" name="Option Button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234</xdr:row>
          <xdr:rowOff>28575</xdr:rowOff>
        </xdr:from>
        <xdr:to>
          <xdr:col>2</xdr:col>
          <xdr:colOff>6591300</xdr:colOff>
          <xdr:row>234</xdr:row>
          <xdr:rowOff>247650</xdr:rowOff>
        </xdr:to>
        <xdr:sp macro="" textlink="">
          <xdr:nvSpPr>
            <xdr:cNvPr id="2241" name="Option Button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235</xdr:row>
          <xdr:rowOff>19050</xdr:rowOff>
        </xdr:from>
        <xdr:to>
          <xdr:col>2</xdr:col>
          <xdr:colOff>6591300</xdr:colOff>
          <xdr:row>235</xdr:row>
          <xdr:rowOff>238125</xdr:rowOff>
        </xdr:to>
        <xdr:sp macro="" textlink="">
          <xdr:nvSpPr>
            <xdr:cNvPr id="2242" name="Option Button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238</xdr:row>
          <xdr:rowOff>0</xdr:rowOff>
        </xdr:from>
        <xdr:to>
          <xdr:col>3</xdr:col>
          <xdr:colOff>9525</xdr:colOff>
          <xdr:row>242</xdr:row>
          <xdr:rowOff>9525</xdr:rowOff>
        </xdr:to>
        <xdr:sp macro="" textlink="">
          <xdr:nvSpPr>
            <xdr:cNvPr id="2243" name="Group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238</xdr:row>
          <xdr:rowOff>38100</xdr:rowOff>
        </xdr:from>
        <xdr:to>
          <xdr:col>2</xdr:col>
          <xdr:colOff>6591300</xdr:colOff>
          <xdr:row>238</xdr:row>
          <xdr:rowOff>219075</xdr:rowOff>
        </xdr:to>
        <xdr:sp macro="" textlink="">
          <xdr:nvSpPr>
            <xdr:cNvPr id="2244" name="Option Button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239</xdr:row>
          <xdr:rowOff>28575</xdr:rowOff>
        </xdr:from>
        <xdr:to>
          <xdr:col>2</xdr:col>
          <xdr:colOff>6591300</xdr:colOff>
          <xdr:row>239</xdr:row>
          <xdr:rowOff>219075</xdr:rowOff>
        </xdr:to>
        <xdr:sp macro="" textlink="">
          <xdr:nvSpPr>
            <xdr:cNvPr id="2245" name="Option Button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240</xdr:row>
          <xdr:rowOff>38100</xdr:rowOff>
        </xdr:from>
        <xdr:to>
          <xdr:col>2</xdr:col>
          <xdr:colOff>6591300</xdr:colOff>
          <xdr:row>240</xdr:row>
          <xdr:rowOff>228600</xdr:rowOff>
        </xdr:to>
        <xdr:sp macro="" textlink="">
          <xdr:nvSpPr>
            <xdr:cNvPr id="2246" name="Option Button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241</xdr:row>
          <xdr:rowOff>28575</xdr:rowOff>
        </xdr:from>
        <xdr:to>
          <xdr:col>2</xdr:col>
          <xdr:colOff>6591300</xdr:colOff>
          <xdr:row>241</xdr:row>
          <xdr:rowOff>219075</xdr:rowOff>
        </xdr:to>
        <xdr:sp macro="" textlink="">
          <xdr:nvSpPr>
            <xdr:cNvPr id="2247" name="Option Button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244</xdr:row>
          <xdr:rowOff>0</xdr:rowOff>
        </xdr:from>
        <xdr:to>
          <xdr:col>3</xdr:col>
          <xdr:colOff>9525</xdr:colOff>
          <xdr:row>248</xdr:row>
          <xdr:rowOff>9525</xdr:rowOff>
        </xdr:to>
        <xdr:sp macro="" textlink="">
          <xdr:nvSpPr>
            <xdr:cNvPr id="2248" name="Group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244</xdr:row>
          <xdr:rowOff>28575</xdr:rowOff>
        </xdr:from>
        <xdr:to>
          <xdr:col>2</xdr:col>
          <xdr:colOff>6572250</xdr:colOff>
          <xdr:row>244</xdr:row>
          <xdr:rowOff>228600</xdr:rowOff>
        </xdr:to>
        <xdr:sp macro="" textlink="">
          <xdr:nvSpPr>
            <xdr:cNvPr id="2249" name="Option Button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245</xdr:row>
          <xdr:rowOff>19050</xdr:rowOff>
        </xdr:from>
        <xdr:to>
          <xdr:col>2</xdr:col>
          <xdr:colOff>6572250</xdr:colOff>
          <xdr:row>245</xdr:row>
          <xdr:rowOff>228600</xdr:rowOff>
        </xdr:to>
        <xdr:sp macro="" textlink="">
          <xdr:nvSpPr>
            <xdr:cNvPr id="2250" name="Option Button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246</xdr:row>
          <xdr:rowOff>28575</xdr:rowOff>
        </xdr:from>
        <xdr:to>
          <xdr:col>2</xdr:col>
          <xdr:colOff>6572250</xdr:colOff>
          <xdr:row>246</xdr:row>
          <xdr:rowOff>238125</xdr:rowOff>
        </xdr:to>
        <xdr:sp macro="" textlink="">
          <xdr:nvSpPr>
            <xdr:cNvPr id="2251" name="Option Button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247</xdr:row>
          <xdr:rowOff>19050</xdr:rowOff>
        </xdr:from>
        <xdr:to>
          <xdr:col>2</xdr:col>
          <xdr:colOff>6572250</xdr:colOff>
          <xdr:row>247</xdr:row>
          <xdr:rowOff>228600</xdr:rowOff>
        </xdr:to>
        <xdr:sp macro="" textlink="">
          <xdr:nvSpPr>
            <xdr:cNvPr id="2252" name="Option Button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352425</xdr:colOff>
      <xdr:row>248</xdr:row>
      <xdr:rowOff>257174</xdr:rowOff>
    </xdr:from>
    <xdr:to>
      <xdr:col>2</xdr:col>
      <xdr:colOff>6629400</xdr:colOff>
      <xdr:row>249</xdr:row>
      <xdr:rowOff>485774</xdr:rowOff>
    </xdr:to>
    <xdr:sp macro="" textlink="">
      <xdr:nvSpPr>
        <xdr:cNvPr id="8" name="Prostokąt 7">
          <a:hlinkClick xmlns:r="http://schemas.openxmlformats.org/officeDocument/2006/relationships" r:id="rId19" tooltip="Zakończyłeś test - przejdź do Uwag"/>
        </xdr:cNvPr>
        <xdr:cNvSpPr/>
      </xdr:nvSpPr>
      <xdr:spPr>
        <a:xfrm>
          <a:off x="876300" y="67941824"/>
          <a:ext cx="6638925" cy="485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</xdr:row>
      <xdr:rowOff>161925</xdr:rowOff>
    </xdr:from>
    <xdr:to>
      <xdr:col>5</xdr:col>
      <xdr:colOff>9525</xdr:colOff>
      <xdr:row>2</xdr:row>
      <xdr:rowOff>66674</xdr:rowOff>
    </xdr:to>
    <xdr:grpSp>
      <xdr:nvGrpSpPr>
        <xdr:cNvPr id="18" name="Grupa 17"/>
        <xdr:cNvGrpSpPr/>
      </xdr:nvGrpSpPr>
      <xdr:grpSpPr>
        <a:xfrm>
          <a:off x="561975" y="1562100"/>
          <a:ext cx="2381250" cy="504824"/>
          <a:chOff x="876300" y="1533525"/>
          <a:chExt cx="2381250" cy="504824"/>
        </a:xfrm>
      </xdr:grpSpPr>
      <xdr:cxnSp macro="">
        <xdr:nvCxnSpPr>
          <xdr:cNvPr id="59" name="Łącznik prosty ze strzałką 58"/>
          <xdr:cNvCxnSpPr/>
        </xdr:nvCxnSpPr>
        <xdr:spPr>
          <a:xfrm>
            <a:off x="1285875" y="1990725"/>
            <a:ext cx="1971675" cy="0"/>
          </a:xfrm>
          <a:prstGeom prst="straightConnector1">
            <a:avLst/>
          </a:prstGeom>
          <a:ln w="19050">
            <a:solidFill>
              <a:srgbClr val="007635"/>
            </a:solidFill>
            <a:prstDash val="dash"/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" name="Prostokąt zaokrąglony 59">
            <a:hlinkClick xmlns:r="http://schemas.openxmlformats.org/officeDocument/2006/relationships" r:id="rId1" tooltip="Wejdż w plik i wybierz Zapisz jako"/>
          </xdr:cNvPr>
          <xdr:cNvSpPr/>
        </xdr:nvSpPr>
        <xdr:spPr>
          <a:xfrm>
            <a:off x="1335039" y="1533525"/>
            <a:ext cx="1755427" cy="370800"/>
          </a:xfrm>
          <a:prstGeom prst="roundRect">
            <a:avLst/>
          </a:prstGeom>
          <a:ln w="12700">
            <a:solidFill>
              <a:srgbClr val="007635"/>
            </a:solidFill>
            <a:prstDash val="solid"/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lIns="0" tIns="0" rIns="0" bIns="0" rtlCol="0" anchor="ctr"/>
          <a:lstStyle/>
          <a:p>
            <a:pPr marL="0" indent="0" algn="ctr"/>
            <a:r>
              <a:rPr lang="pl-PL" sz="1000" b="1">
                <a:solidFill>
                  <a:srgbClr val="007635"/>
                </a:solidFill>
                <a:latin typeface="+mn-lt"/>
                <a:ea typeface="+mn-ea"/>
                <a:cs typeface="+mn-cs"/>
              </a:rPr>
              <a:t>Zapisz test, używając</a:t>
            </a:r>
            <a:br>
              <a:rPr lang="pl-PL" sz="1000" b="1">
                <a:solidFill>
                  <a:srgbClr val="007635"/>
                </a:solidFill>
                <a:latin typeface="+mn-lt"/>
                <a:ea typeface="+mn-ea"/>
                <a:cs typeface="+mn-cs"/>
              </a:rPr>
            </a:br>
            <a:r>
              <a:rPr lang="pl-PL" sz="1000" b="1">
                <a:solidFill>
                  <a:srgbClr val="007635"/>
                </a:solidFill>
                <a:latin typeface="+mn-lt"/>
                <a:ea typeface="+mn-ea"/>
                <a:cs typeface="+mn-cs"/>
              </a:rPr>
              <a:t> imienia i nazwiska</a:t>
            </a:r>
            <a:endParaRPr lang="en-US" sz="1000" b="1">
              <a:solidFill>
                <a:srgbClr val="007635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1" name="Elipsa 60"/>
          <xdr:cNvSpPr/>
        </xdr:nvSpPr>
        <xdr:spPr>
          <a:xfrm>
            <a:off x="876300" y="1552574"/>
            <a:ext cx="482649" cy="485775"/>
          </a:xfrm>
          <a:prstGeom prst="ellipse">
            <a:avLst/>
          </a:prstGeom>
          <a:solidFill>
            <a:srgbClr val="007635"/>
          </a:solidFill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marL="0" indent="0" algn="ctr"/>
            <a:r>
              <a:rPr lang="pl-PL" sz="900" b="1">
                <a:solidFill>
                  <a:schemeClr val="lt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Krok 5</a:t>
            </a:r>
            <a:endParaRPr lang="en-US" sz="900" b="1">
              <a:solidFill>
                <a:schemeClr val="lt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4</xdr:col>
      <xdr:colOff>605002</xdr:colOff>
      <xdr:row>1</xdr:row>
      <xdr:rowOff>161925</xdr:rowOff>
    </xdr:from>
    <xdr:to>
      <xdr:col>8</xdr:col>
      <xdr:colOff>485775</xdr:colOff>
      <xdr:row>2</xdr:row>
      <xdr:rowOff>66674</xdr:rowOff>
    </xdr:to>
    <xdr:grpSp>
      <xdr:nvGrpSpPr>
        <xdr:cNvPr id="62" name="Grupa 61"/>
        <xdr:cNvGrpSpPr/>
      </xdr:nvGrpSpPr>
      <xdr:grpSpPr>
        <a:xfrm>
          <a:off x="2929102" y="1562100"/>
          <a:ext cx="2319173" cy="504824"/>
          <a:chOff x="7605877" y="3467100"/>
          <a:chExt cx="2319173" cy="504824"/>
        </a:xfrm>
      </xdr:grpSpPr>
      <xdr:cxnSp macro="">
        <xdr:nvCxnSpPr>
          <xdr:cNvPr id="63" name="Łącznik prosty ze strzałką 62"/>
          <xdr:cNvCxnSpPr/>
        </xdr:nvCxnSpPr>
        <xdr:spPr>
          <a:xfrm>
            <a:off x="8030203" y="3924300"/>
            <a:ext cx="1894847" cy="0"/>
          </a:xfrm>
          <a:prstGeom prst="straightConnector1">
            <a:avLst/>
          </a:prstGeom>
          <a:ln w="19050">
            <a:solidFill>
              <a:srgbClr val="9E5DCF"/>
            </a:solidFill>
            <a:prstDash val="dash"/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4" name="Prostokąt zaokrąglony 63">
            <a:hlinkClick xmlns:r="http://schemas.openxmlformats.org/officeDocument/2006/relationships" r:id="rId2" tooltip="Wyślij uzupełniony test na adres: test@akkom.net.pl"/>
          </xdr:cNvPr>
          <xdr:cNvSpPr/>
        </xdr:nvSpPr>
        <xdr:spPr>
          <a:xfrm>
            <a:off x="8016991" y="3467100"/>
            <a:ext cx="1755427" cy="370800"/>
          </a:xfrm>
          <a:prstGeom prst="roundRect">
            <a:avLst/>
          </a:prstGeom>
          <a:ln w="12700">
            <a:solidFill>
              <a:srgbClr val="9E5DCF"/>
            </a:solidFill>
            <a:prstDash val="solid"/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lIns="0" tIns="0" rIns="0" bIns="0" rtlCol="0" anchor="ctr"/>
          <a:lstStyle/>
          <a:p>
            <a:pPr marL="0" indent="0" algn="ctr"/>
            <a:r>
              <a:rPr lang="en-US" sz="1000" b="1">
                <a:solidFill>
                  <a:srgbClr val="7532A8"/>
                </a:solidFill>
                <a:latin typeface="+mn-lt"/>
                <a:ea typeface="+mn-ea"/>
                <a:cs typeface="+mn-cs"/>
              </a:rPr>
              <a:t>Wyślij wypeniony test na adres test@akkom.net.pl</a:t>
            </a:r>
          </a:p>
        </xdr:txBody>
      </xdr:sp>
      <xdr:sp macro="" textlink="">
        <xdr:nvSpPr>
          <xdr:cNvPr id="65" name="Elipsa 64">
            <a:hlinkClick xmlns:r="http://schemas.openxmlformats.org/officeDocument/2006/relationships" r:id="rId2" tooltip="Wyślij test na adres: test@akkom.net.pl"/>
          </xdr:cNvPr>
          <xdr:cNvSpPr/>
        </xdr:nvSpPr>
        <xdr:spPr>
          <a:xfrm>
            <a:off x="7605877" y="3486149"/>
            <a:ext cx="482649" cy="485775"/>
          </a:xfrm>
          <a:prstGeom prst="ellipse">
            <a:avLst/>
          </a:prstGeom>
          <a:solidFill>
            <a:srgbClr val="7532A8"/>
          </a:solidFill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marL="0" indent="0" algn="ctr"/>
            <a:r>
              <a:rPr lang="pl-PL" sz="900" b="1">
                <a:solidFill>
                  <a:schemeClr val="lt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Krok 6</a:t>
            </a:r>
            <a:endParaRPr lang="en-US" sz="900" b="1">
              <a:solidFill>
                <a:schemeClr val="lt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8</xdr:col>
      <xdr:colOff>485775</xdr:colOff>
      <xdr:row>1</xdr:row>
      <xdr:rowOff>0</xdr:rowOff>
    </xdr:from>
    <xdr:to>
      <xdr:col>14</xdr:col>
      <xdr:colOff>256810</xdr:colOff>
      <xdr:row>2</xdr:row>
      <xdr:rowOff>142875</xdr:rowOff>
    </xdr:to>
    <xdr:grpSp>
      <xdr:nvGrpSpPr>
        <xdr:cNvPr id="66" name="Grupa 65"/>
        <xdr:cNvGrpSpPr/>
      </xdr:nvGrpSpPr>
      <xdr:grpSpPr>
        <a:xfrm>
          <a:off x="5248275" y="1400175"/>
          <a:ext cx="3095260" cy="742950"/>
          <a:chOff x="7654853" y="2428876"/>
          <a:chExt cx="3095260" cy="742950"/>
        </a:xfrm>
      </xdr:grpSpPr>
      <xdr:sp macro="" textlink="">
        <xdr:nvSpPr>
          <xdr:cNvPr id="67" name="Elipsa 66"/>
          <xdr:cNvSpPr/>
        </xdr:nvSpPr>
        <xdr:spPr>
          <a:xfrm>
            <a:off x="7654853" y="2590799"/>
            <a:ext cx="482649" cy="485775"/>
          </a:xfrm>
          <a:prstGeom prst="ellipse">
            <a:avLst/>
          </a:prstGeom>
          <a:solidFill>
            <a:srgbClr val="0070C0"/>
          </a:solidFill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pl-PL" sz="900" b="1"/>
              <a:t>Krok 7</a:t>
            </a:r>
            <a:endParaRPr lang="en-US" sz="900" b="1"/>
          </a:p>
        </xdr:txBody>
      </xdr:sp>
      <xdr:sp macro="" textlink="">
        <xdr:nvSpPr>
          <xdr:cNvPr id="68" name="Prostokąt zaokrąglony 67"/>
          <xdr:cNvSpPr/>
        </xdr:nvSpPr>
        <xdr:spPr>
          <a:xfrm>
            <a:off x="8209441" y="2428876"/>
            <a:ext cx="2540672" cy="742950"/>
          </a:xfrm>
          <a:prstGeom prst="roundRect">
            <a:avLst/>
          </a:prstGeom>
          <a:solidFill>
            <a:srgbClr val="0070C0"/>
          </a:solidFill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en-US" sz="900" b="1"/>
              <a:t>Otrzymasz pełną analizę swoich umiejętności, sprawdzisz na jakim poziomie jest Twoja wiedza z Excela oraz dowiesz się jaki kurs będzie dla Ciebie najbardziej odpowiedni</a:t>
            </a:r>
          </a:p>
        </xdr:txBody>
      </xdr:sp>
    </xdr:grpSp>
    <xdr:clientData/>
  </xdr:twoCellAnchor>
  <xdr:twoCellAnchor>
    <xdr:from>
      <xdr:col>0</xdr:col>
      <xdr:colOff>304800</xdr:colOff>
      <xdr:row>0</xdr:row>
      <xdr:rowOff>0</xdr:rowOff>
    </xdr:from>
    <xdr:to>
      <xdr:col>15</xdr:col>
      <xdr:colOff>150364</xdr:colOff>
      <xdr:row>0</xdr:row>
      <xdr:rowOff>1285873</xdr:rowOff>
    </xdr:to>
    <xdr:grpSp>
      <xdr:nvGrpSpPr>
        <xdr:cNvPr id="105" name="Grupa 104"/>
        <xdr:cNvGrpSpPr/>
      </xdr:nvGrpSpPr>
      <xdr:grpSpPr>
        <a:xfrm>
          <a:off x="304800" y="0"/>
          <a:ext cx="8541889" cy="1285873"/>
          <a:chOff x="295275" y="0"/>
          <a:chExt cx="8541889" cy="1285873"/>
        </a:xfrm>
      </xdr:grpSpPr>
      <xdr:grpSp>
        <xdr:nvGrpSpPr>
          <xdr:cNvPr id="106" name="Grupa 105"/>
          <xdr:cNvGrpSpPr/>
        </xdr:nvGrpSpPr>
        <xdr:grpSpPr>
          <a:xfrm>
            <a:off x="295275" y="0"/>
            <a:ext cx="8541889" cy="1285873"/>
            <a:chOff x="28575" y="19050"/>
            <a:chExt cx="8541889" cy="1285873"/>
          </a:xfrm>
        </xdr:grpSpPr>
        <xdr:grpSp>
          <xdr:nvGrpSpPr>
            <xdr:cNvPr id="115" name="Grupa 114"/>
            <xdr:cNvGrpSpPr/>
          </xdr:nvGrpSpPr>
          <xdr:grpSpPr>
            <a:xfrm>
              <a:off x="28575" y="19050"/>
              <a:ext cx="8541889" cy="1285873"/>
              <a:chOff x="381000" y="114300"/>
              <a:chExt cx="8541889" cy="1285873"/>
            </a:xfrm>
          </xdr:grpSpPr>
          <xdr:grpSp>
            <xdr:nvGrpSpPr>
              <xdr:cNvPr id="117" name="Grupa 116"/>
              <xdr:cNvGrpSpPr/>
            </xdr:nvGrpSpPr>
            <xdr:grpSpPr>
              <a:xfrm>
                <a:off x="381000" y="257175"/>
                <a:ext cx="8534400" cy="1142998"/>
                <a:chOff x="294458" y="95249"/>
                <a:chExt cx="8534400" cy="1142998"/>
              </a:xfrm>
            </xdr:grpSpPr>
            <xdr:grpSp>
              <xdr:nvGrpSpPr>
                <xdr:cNvPr id="119" name="Grupa 118"/>
                <xdr:cNvGrpSpPr/>
              </xdr:nvGrpSpPr>
              <xdr:grpSpPr>
                <a:xfrm>
                  <a:off x="294458" y="95249"/>
                  <a:ext cx="8534400" cy="1142998"/>
                  <a:chOff x="2742114" y="858417"/>
                  <a:chExt cx="4795125" cy="1158550"/>
                </a:xfrm>
              </xdr:grpSpPr>
              <xdr:sp macro="" textlink="">
                <xdr:nvSpPr>
                  <xdr:cNvPr id="121" name="pole tekstowe 120"/>
                  <xdr:cNvSpPr txBox="1"/>
                </xdr:nvSpPr>
                <xdr:spPr>
                  <a:xfrm>
                    <a:off x="2742572" y="858417"/>
                    <a:ext cx="4794667" cy="1158550"/>
                  </a:xfrm>
                  <a:prstGeom prst="roundRect">
                    <a:avLst>
                      <a:gd name="adj" fmla="val 9167"/>
                    </a:avLst>
                  </a:prstGeom>
                  <a:solidFill>
                    <a:schemeClr val="bg1"/>
                  </a:solidFill>
                  <a:ln/>
                </xdr:spPr>
                <xdr:style>
                  <a:lnRef idx="0">
                    <a:schemeClr val="accent2"/>
                  </a:lnRef>
                  <a:fillRef idx="3">
                    <a:schemeClr val="accent2"/>
                  </a:fillRef>
                  <a:effectRef idx="3">
                    <a:schemeClr val="accent2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wrap="square" rtlCol="0" anchor="t"/>
                  <a:lstStyle/>
                  <a:p>
                    <a:endParaRPr lang="pl-PL" sz="1100"/>
                  </a:p>
                </xdr:txBody>
              </xdr:sp>
              <xdr:grpSp>
                <xdr:nvGrpSpPr>
                  <xdr:cNvPr id="122" name="Grupa 121"/>
                  <xdr:cNvGrpSpPr/>
                </xdr:nvGrpSpPr>
                <xdr:grpSpPr>
                  <a:xfrm>
                    <a:off x="2742114" y="983924"/>
                    <a:ext cx="2265785" cy="911407"/>
                    <a:chOff x="1465764" y="2184074"/>
                    <a:chExt cx="2265785" cy="911407"/>
                  </a:xfrm>
                </xdr:grpSpPr>
                <xdr:sp macro="" textlink="">
                  <xdr:nvSpPr>
                    <xdr:cNvPr id="123" name="pole tekstowe 122"/>
                    <xdr:cNvSpPr txBox="1"/>
                  </xdr:nvSpPr>
                  <xdr:spPr>
                    <a:xfrm>
                      <a:off x="2498122" y="2184074"/>
                      <a:ext cx="1233427" cy="907532"/>
                    </a:xfrm>
                    <a:prstGeom prst="rect">
                      <a:avLst/>
                    </a:prstGeom>
                    <a:solidFill>
                      <a:schemeClr val="lt1"/>
                    </a:solidFill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pPr algn="ctr"/>
                      <a:r>
                        <a:rPr lang="pl-PL" sz="1100" b="1">
                          <a:solidFill>
                            <a:srgbClr val="993366"/>
                          </a:solidFill>
                        </a:rPr>
                        <a:t>Akademia Komputerowa AkKom</a:t>
                      </a:r>
                    </a:p>
                    <a:p>
                      <a:pPr marL="0" marR="0" indent="0" algn="ctr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r>
                        <a:rPr lang="pl-PL" sz="10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ul</a:t>
                      </a:r>
                      <a:r>
                        <a:rPr lang="pl-PL" sz="1000"/>
                        <a:t>. Zelwerowicza 18A, </a:t>
                      </a:r>
                      <a:r>
                        <a:rPr lang="pl-PL" sz="10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 Wrocław</a:t>
                      </a:r>
                    </a:p>
                    <a:p>
                      <a:pPr algn="ctr"/>
                      <a:r>
                        <a:rPr lang="pl-PL" sz="10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tel.: </a:t>
                      </a:r>
                      <a:r>
                        <a:rPr lang="pl-PL" sz="1000" b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71 79 67 360</a:t>
                      </a:r>
                      <a:endParaRPr lang="pl-PL" sz="1000">
                        <a:effectLst/>
                      </a:endParaRPr>
                    </a:p>
                    <a:p>
                      <a:pPr algn="ctr"/>
                      <a:r>
                        <a:rPr lang="pl-PL" sz="1000" b="0" i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tel. kom.: </a:t>
                      </a:r>
                      <a:r>
                        <a:rPr lang="pl-PL" sz="1000" b="1" i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512-96-44-50</a:t>
                      </a:r>
                      <a:endParaRPr lang="pl-PL" sz="1000">
                        <a:effectLst/>
                      </a:endParaRPr>
                    </a:p>
                    <a:p>
                      <a:pPr algn="ctr"/>
                      <a:r>
                        <a:rPr lang="pl-PL" sz="1000" b="0" i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e-mail:</a:t>
                      </a:r>
                      <a:r>
                        <a:rPr lang="pl-PL" sz="1000" b="0" i="0" baseline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 </a:t>
                      </a:r>
                      <a:r>
                        <a:rPr lang="pl-PL" sz="1000" b="1" i="0" baseline="0">
                          <a:solidFill>
                            <a:srgbClr val="C00000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biuro@akkom.net.pl</a:t>
                      </a:r>
                      <a:endParaRPr lang="pl-PL" sz="1000">
                        <a:solidFill>
                          <a:srgbClr val="C00000"/>
                        </a:solidFill>
                        <a:effectLst/>
                      </a:endParaRPr>
                    </a:p>
                    <a:p>
                      <a:pPr marL="0" marR="0" indent="0" algn="ctr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endParaRPr lang="pl-PL" sz="1000">
                        <a:effectLst/>
                      </a:endParaRPr>
                    </a:p>
                  </xdr:txBody>
                </xdr:sp>
                <xdr:sp macro="" textlink="">
                  <xdr:nvSpPr>
                    <xdr:cNvPr id="124" name="pole tekstowe 123">
                      <a:hlinkClick xmlns:r="http://schemas.openxmlformats.org/officeDocument/2006/relationships" r:id="rId3" tooltip="Więcej szkoleń na www.akkom.net.pl"/>
                    </xdr:cNvPr>
                    <xdr:cNvSpPr txBox="1"/>
                  </xdr:nvSpPr>
                  <xdr:spPr>
                    <a:xfrm>
                      <a:off x="1465764" y="2847832"/>
                      <a:ext cx="862782" cy="247649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r>
                        <a:rPr lang="pl-PL" sz="1050" b="1">
                          <a:solidFill>
                            <a:srgbClr val="993366"/>
                          </a:solidFill>
                          <a:latin typeface="+mn-lt"/>
                          <a:ea typeface="Tahoma" pitchFamily="34" charset="0"/>
                          <a:cs typeface="Tahoma" pitchFamily="34" charset="0"/>
                        </a:rPr>
                        <a:t>www.akkom.net.pl</a:t>
                      </a:r>
                    </a:p>
                    <a:p>
                      <a:endParaRPr lang="pl-PL" sz="1000">
                        <a:solidFill>
                          <a:srgbClr val="990099"/>
                        </a:solidFill>
                        <a:latin typeface="Tahoma" pitchFamily="34" charset="0"/>
                        <a:ea typeface="Tahoma" pitchFamily="34" charset="0"/>
                        <a:cs typeface="Tahoma" pitchFamily="34" charset="0"/>
                      </a:endParaRPr>
                    </a:p>
                  </xdr:txBody>
                </xdr:sp>
              </xdr:grpSp>
            </xdr:grpSp>
            <xdr:pic>
              <xdr:nvPicPr>
                <xdr:cNvPr id="120" name="Obraz 119">
                  <a:hlinkClick xmlns:r="http://schemas.openxmlformats.org/officeDocument/2006/relationships" r:id="rId4" tooltip="skorzystaj ze wszkoleń na www.akkom.net.pl"/>
                </xdr:cNvPr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5"/>
                <a:srcRect t="17242" b="13793"/>
                <a:stretch/>
              </xdr:blipFill>
              <xdr:spPr>
                <a:xfrm>
                  <a:off x="6191251" y="1000125"/>
                  <a:ext cx="2457450" cy="190500"/>
                </a:xfrm>
                <a:prstGeom prst="rect">
                  <a:avLst/>
                </a:prstGeom>
              </xdr:spPr>
            </xdr:pic>
          </xdr:grpSp>
          <xdr:sp macro="" textlink="">
            <xdr:nvSpPr>
              <xdr:cNvPr id="118" name="Text Box 1">
                <a:hlinkClick xmlns:r="http://schemas.openxmlformats.org/officeDocument/2006/relationships" r:id="rId3"/>
              </xdr:cNvPr>
              <xdr:cNvSpPr txBox="1">
                <a:spLocks noChangeArrowheads="1"/>
              </xdr:cNvSpPr>
            </xdr:nvSpPr>
            <xdr:spPr bwMode="auto">
              <a:xfrm>
                <a:off x="381000" y="114300"/>
                <a:ext cx="8541889" cy="200025"/>
              </a:xfrm>
              <a:prstGeom prst="rect">
                <a:avLst/>
              </a:prstGeom>
              <a:solidFill>
                <a:srgbClr val="6E2449"/>
              </a:solidFill>
              <a:ln>
                <a:headEnd/>
                <a:tailEnd/>
              </a:ln>
              <a:effectLst/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wrap="square" lIns="27432" tIns="27432" rIns="108000" bIns="36000" anchor="ctr" upright="1"/>
              <a:lstStyle/>
              <a:p>
                <a:pPr algn="r" rtl="0">
                  <a:defRPr sz="1000"/>
                </a:pPr>
                <a:r>
                  <a:rPr lang="pl-PL" sz="1000" b="1" i="0" u="none" strike="noStrike" baseline="0">
                    <a:solidFill>
                      <a:schemeClr val="bg1"/>
                    </a:solidFill>
                    <a:latin typeface="+mn-lt"/>
                  </a:rPr>
                  <a:t>www.akkom.net.pl      </a:t>
                </a:r>
                <a:endParaRPr lang="pl-PL" sz="1000" b="1">
                  <a:solidFill>
                    <a:schemeClr val="bg1"/>
                  </a:solidFill>
                </a:endParaRPr>
              </a:p>
            </xdr:txBody>
          </xdr:sp>
        </xdr:grpSp>
        <xdr:pic>
          <xdr:nvPicPr>
            <xdr:cNvPr id="116" name="Obraz 115"/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4777" y="266700"/>
              <a:ext cx="1781174" cy="714375"/>
            </a:xfrm>
            <a:prstGeom prst="rect">
              <a:avLst/>
            </a:prstGeom>
          </xdr:spPr>
        </xdr:pic>
      </xdr:grpSp>
      <xdr:grpSp>
        <xdr:nvGrpSpPr>
          <xdr:cNvPr id="107" name="Grupa 106"/>
          <xdr:cNvGrpSpPr/>
        </xdr:nvGrpSpPr>
        <xdr:grpSpPr>
          <a:xfrm>
            <a:off x="4171951" y="342900"/>
            <a:ext cx="4581526" cy="609600"/>
            <a:chOff x="4048126" y="409575"/>
            <a:chExt cx="4581526" cy="609600"/>
          </a:xfrm>
        </xdr:grpSpPr>
        <xdr:grpSp>
          <xdr:nvGrpSpPr>
            <xdr:cNvPr id="108" name="Grupa 107"/>
            <xdr:cNvGrpSpPr/>
          </xdr:nvGrpSpPr>
          <xdr:grpSpPr>
            <a:xfrm>
              <a:off x="4572003" y="533400"/>
              <a:ext cx="4057649" cy="399600"/>
              <a:chOff x="9658351" y="1628775"/>
              <a:chExt cx="4253590" cy="399600"/>
            </a:xfrm>
          </xdr:grpSpPr>
          <xdr:sp macro="" textlink="">
            <xdr:nvSpPr>
              <xdr:cNvPr id="110" name="Prostokąt zaokrąglony 109">
                <a:hlinkClick xmlns:r="http://schemas.openxmlformats.org/officeDocument/2006/relationships" r:id="rId7" tooltip="Uzupełnij dane osobowe"/>
              </xdr:cNvPr>
              <xdr:cNvSpPr/>
            </xdr:nvSpPr>
            <xdr:spPr>
              <a:xfrm>
                <a:off x="9658351" y="1628775"/>
                <a:ext cx="754769" cy="399600"/>
              </a:xfrm>
              <a:prstGeom prst="roundRect">
                <a:avLst/>
              </a:prstGeom>
              <a:solidFill>
                <a:schemeClr val="accent4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lang="pl-PL" sz="1000" b="1"/>
                  <a:t>Dane </a:t>
                </a:r>
                <a:br>
                  <a:rPr lang="pl-PL" sz="1000" b="1"/>
                </a:br>
                <a:r>
                  <a:rPr lang="pl-PL" sz="1000" b="1"/>
                  <a:t>osobowe</a:t>
                </a:r>
                <a:endParaRPr lang="en-US" sz="1000" b="1"/>
              </a:p>
            </xdr:txBody>
          </xdr:sp>
          <xdr:sp macro="" textlink="">
            <xdr:nvSpPr>
              <xdr:cNvPr id="111" name="Prostokąt zaokrąglony 110">
                <a:hlinkClick xmlns:r="http://schemas.openxmlformats.org/officeDocument/2006/relationships" r:id="rId8" tooltip="Zaznacz do czego wykorzystujesz program Excel"/>
              </xdr:cNvPr>
              <xdr:cNvSpPr/>
            </xdr:nvSpPr>
            <xdr:spPr>
              <a:xfrm>
                <a:off x="10461989" y="1630575"/>
                <a:ext cx="1256400" cy="396000"/>
              </a:xfrm>
              <a:prstGeom prst="roundRect">
                <a:avLst/>
              </a:prstGeom>
              <a:solidFill>
                <a:srgbClr val="6E2449"/>
              </a:solidFill>
              <a:ln>
                <a:headEnd/>
                <a:tailE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wrap="square" lIns="27432" tIns="27432" rIns="0" bIns="0" anchor="ctr" upright="1"/>
              <a:lstStyle/>
              <a:p>
                <a:pPr algn="ctr"/>
                <a:r>
                  <a:rPr lang="en-US" sz="900" b="1"/>
                  <a:t>Zaznacz</a:t>
                </a:r>
                <a:r>
                  <a:rPr lang="pl-PL" sz="900" b="1"/>
                  <a:t> do czego używasz program Excel</a:t>
                </a:r>
                <a:endParaRPr lang="en-US" sz="900" b="1"/>
              </a:p>
            </xdr:txBody>
          </xdr:sp>
          <xdr:sp macro="" textlink="">
            <xdr:nvSpPr>
              <xdr:cNvPr id="112" name="Prostokąt zaokrąglony 111">
                <a:hlinkClick xmlns:r="http://schemas.openxmlformats.org/officeDocument/2006/relationships" r:id="rId9" tooltip="Wypełnij test"/>
              </xdr:cNvPr>
              <xdr:cNvSpPr/>
            </xdr:nvSpPr>
            <xdr:spPr>
              <a:xfrm>
                <a:off x="12570897" y="1628775"/>
                <a:ext cx="754769" cy="399600"/>
              </a:xfrm>
              <a:prstGeom prst="roundRect">
                <a:avLst/>
              </a:prstGeom>
              <a:solidFill>
                <a:srgbClr val="CD6599"/>
              </a:solidFill>
              <a:ln>
                <a:headEnd/>
                <a:tailE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wrap="square" lIns="27432" tIns="27432" rIns="0" bIns="0" anchor="ctr" upright="1"/>
              <a:lstStyle/>
              <a:p>
                <a:pPr marL="0" indent="0" algn="ctr" rtl="0">
                  <a:defRPr sz="1000"/>
                </a:pPr>
                <a:r>
                  <a:rPr lang="pl-PL" sz="900" b="1" i="0" u="none" strike="noStrike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rPr>
                  <a:t>Test</a:t>
                </a:r>
                <a:endParaRPr lang="en-US" sz="900" b="1" i="0" u="none" strike="noStrike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113" name="Prostokąt zaokrąglony 112">
                <a:hlinkClick xmlns:r="http://schemas.openxmlformats.org/officeDocument/2006/relationships" r:id="rId1" tooltip="Przydatne uwagi po wypełnieniu testu"/>
              </xdr:cNvPr>
              <xdr:cNvSpPr/>
            </xdr:nvSpPr>
            <xdr:spPr>
              <a:xfrm>
                <a:off x="13374536" y="1630575"/>
                <a:ext cx="537405" cy="396000"/>
              </a:xfrm>
              <a:prstGeom prst="roundRect">
                <a:avLst/>
              </a:prstGeom>
              <a:solidFill>
                <a:srgbClr val="00B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lang="pl-PL" sz="1000" b="1"/>
                  <a:t>Uwagi</a:t>
                </a:r>
                <a:endParaRPr lang="en-US" sz="1000" b="1"/>
              </a:p>
            </xdr:txBody>
          </xdr:sp>
          <xdr:sp macro="" textlink="">
            <xdr:nvSpPr>
              <xdr:cNvPr id="114" name="Prostokąt zaokrąglony 113">
                <a:hlinkClick xmlns:r="http://schemas.openxmlformats.org/officeDocument/2006/relationships" r:id="rId10" tooltip="Zobacz szczegółową analizę Twoich potrzeb"/>
              </xdr:cNvPr>
              <xdr:cNvSpPr/>
            </xdr:nvSpPr>
            <xdr:spPr>
              <a:xfrm>
                <a:off x="11767259" y="1628775"/>
                <a:ext cx="754769" cy="399600"/>
              </a:xfrm>
              <a:prstGeom prst="roundRect">
                <a:avLst/>
              </a:prstGeom>
              <a:solidFill>
                <a:srgbClr val="BD1E0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lang="pl-PL" sz="1000" b="1"/>
                  <a:t>Analiza szczegółowa</a:t>
                </a:r>
                <a:endParaRPr lang="en-US" sz="1000" b="1"/>
              </a:p>
            </xdr:txBody>
          </xdr:sp>
        </xdr:grpSp>
        <xdr:sp macro="" textlink="">
          <xdr:nvSpPr>
            <xdr:cNvPr id="109" name="Strzałka w lewo 108">
              <a:hlinkClick xmlns:r="http://schemas.openxmlformats.org/officeDocument/2006/relationships" r:id="rId11" tooltip="Powrót do wstępu"/>
            </xdr:cNvPr>
            <xdr:cNvSpPr/>
          </xdr:nvSpPr>
          <xdr:spPr>
            <a:xfrm>
              <a:off x="4048126" y="409575"/>
              <a:ext cx="476250" cy="609600"/>
            </a:xfrm>
            <a:prstGeom prst="leftArrow">
              <a:avLst/>
            </a:prstGeom>
            <a:solidFill>
              <a:srgbClr val="0070C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pl-PL" sz="1000" b="1"/>
                <a:t>Menu</a:t>
              </a:r>
              <a:endParaRPr lang="en-US" sz="1000" b="1"/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4</xdr:row>
      <xdr:rowOff>257175</xdr:rowOff>
    </xdr:to>
    <xdr:sp macro="" textlink="">
      <xdr:nvSpPr>
        <xdr:cNvPr id="2" name="AutoShape 1" descr="data:image/jpeg;base64,/9j/4AAQSkZJRgABAQAAAQABAAD/2wCEAAkGBhQSDxUUDxQVFBAQEBUUFRQVEhUXFRUVFRQVFBQWFRQXHSYeFxokGRUVHy8gIykpLCwsFR4xNTAqNSY3LCkBCQoKDgwOGg8PGiwkHyQtLCovLCwpLCkpLCkqKiwqKSwsLCksLCwsLCwpLCwpLCkpMC8sKSosLCksLCksLCkpLP/AABEIAMwAzAMBIgACEQEDEQH/xAAcAAABBQEBAQAAAAAAAAAAAAAGAAEDBQcEAgj/xABPEAABAwECBg0HCQYFBAMAAAABAAIDEQQFBhIhMUFRBxMXIlJTYXGBkZKT0RUyM6Gzw9MUNEJEc4OxwdIjJWJy4fAWJEOCsoSUosJjo7T/xAAaAQACAwEBAAAAAAAAAAAAAAABAwACBAUG/8QAMhEAAgECAwUHAwQDAQAAAAAAAAECAxEEEjETIUFRgRQyM2FikbEiQ3EjQqHwUtHhBf/aAAwDAQACEQMRAD8ALdwm6uKl7+TxS3Cbq4qXv5PFaCkoQz7cJuripe/k8Utwm6uKl7+TxWgrzJKGglxAaBUkmgA5SVCABuE3VxUvfyeKW4TdXFS9/J4qxvjZCY2rbM3HPDdUM6Bnd6lStht9tynH2s6ztcdOQZMb1rNLExvaO9+QiVdXtHeebRsP3IzI+rSNBtbq9VarlOxncA+kf+4lV1ZtjZ3+rM1vI1hPrJC627HEWmZ/QGDxQz1npFe4M9V/tBjc1uDhH/uJU25vg/wnd/Kirc5g42Xrj/Sluc2fjpeuP9KmavyRM1XkgV3OMH+E7v5vBNuc4P8ACd383givc4s/HS9cf6U25xZ+Ol64/wBKmavyQM1bkgV3OcH+E7v5vBLc6wf4Tu/m8EVbm9n46Xrj/Sm3N7Px0vXH+lTNW5ImatyQK7neD/Cd383glud4P8J3fzeCKdzazcdL2ov0pbmtm4+XtRfpRzVuSJmrckC255g9wnd/N4Jtz3B7hO7+bwRTuaWbj5e1F+lNuZ2bj5e1F+lTNW5ImatyQL7nuD3Dd383glufYPcN3fzeCKNzKzcfL2ov0ptzGzcfL2ov0o5qvJAzVuSBfc/we4bu/m8Ev8AYPcN3fzeCJ9zCzcfL2ov0pty+zcfL2ov0KZqvJEzVuSBj/AGDvDPfzeCX+AcHeGe/m8ET7l1l4+XtRfoXPeGxlZ2QSSNmlJjie4CsdKtaXAGjORHNV5IDnW5Irbs2J7jtGNtGO/EpjUnlyY1aZ+Y9SsNwm6uKl7+TxVbsXv8A2svKI/eLU0ynLNG7HUZucFJiSSUVrtbYo3PkNGMFSVfQaQ3pejLPGZJTRozDS46A0aSs+tNttN5S4kYpGDXFrvGjhPOk/wBhM50t52ugq2Nubgxsrn5XH19CPbFYmWeMRwigGc6SdZOkrE2675R+TI26r9PyVtz4JQWYAvG2S8JwyD+VujnKuHWg6MiiJSWiKUVaKsNSUVZDk615STKEHTVTEpqqAHJTVTVTVQAPVNVNVNVQg9U1U1U1UAHqqaq81TYygLnuqVV4qmqoS57qlVeKpVQJckqntvzK0fYy+yKiqvdrP+StH2MvsirIKAPYu9LLzR+8WqrKdi30svNH7xasjR7iDhvCX94iQFh5e5klbZosoaRjAfSefNb0V6zyI1vC2CKJ8js0bC7noMg6TQdKBMB7CZ7W+eTLtdXV1yPrTqynqSsQ3K1NcfglZt2guIV3HdIslnDB6R2V7tbvAZgugu1lSSvqUN4a4Mi2WejQNviq6MmmU6WV1GnWAmWyqy4Bk8sfpWhf7YNY60tsGsda+e9ooaEUINCCMoIzghSNiGodQSXW8jB230/z/wAN/wAcax1pErBWR0yjIRpGcLZcEL/+WWWjz/mYQA/+IaH9P4hWhUUnYfRrqo7WsWZKYlIrySmDx6ryXJVWaYe4RbdJtEZrFEd8dD3j8QM3PVQpOeVXNJMg1jrTGQax1rCcUah1JYo1DqUsJ23kbrtg1jrSqsjwTwbNstLYwKRt30jqeawfmcw/otgtL2tDY4gGxxgNaBmyCgA5Ao1ZDIPMrsiqmqvNU1VS4bnuqaq8VSqoS57qljLxVKqgLnuqltR/yNp+xl9kVz1U1oP+RtP2MvsijEtFgJsWell5o/eLV1k+xV6WXmj94tYV6XcRfC+Ev7xBnZAtWLZMUf6sjW9Aq4/gvWBNl2uwh2mVznevFHqCr9kt+8hGt0h6g0fmr65mUsUA/wDiZ6xVJW+u3yQNar8kTpikmTi5nOyJg1iv+UxDevNJQND9DuY6eXnQcxi3G1WdsjHMeKse0tIOkFZLfNyus07o3ZRnY7hNOY8+g8oWOvG29HNxFGzzLiVrY1bYP3q6y2hsrMtMjm8Jh85vhygLjZGpWxrJns7oTG6d0bC6RsjGyxGscgBB5/761CShbAS+8R3yeU/s5TvK/RedHMfx50R3taG2dj3ymjGCtdY0AcpOTnXShUVSOZHTU1KOYocNMIvk8OKw/tpQQ3W1uZz/AMhy8yyxdl73o60TOlfnccg0NaPNaOYfmuNNRknLMxL3FEXODWglziAAM5JNAAvC0PYzwbABtk43raiEHScxf+Q6USQjmdgmweuQWCyCPJ8ol30jhr1DkGYdJUtU885c4k6VHVLk7mltaLQ9VTVXmq8OlAzkdapcrckqlVQG1N1rwbc3l6kLoGZHVVKq4jeA1FMbw5PWpmQM6O6q6JvmFp+xl9kVUeUDqHWrCObGu+1E6IpfYq0Gmy8JJsCtin0svNH7xaysl2KPSy80XvFrSdS7qG4Xwl1+QI2TM0HPL7tEl3j/ACkH2Mf/AACGtk05IPvfdImsPzSD7GP2YSI+NPoReJLoOmJSKYpxYYlU2Etyi0Q5PSsqWH8W8x/GiuCvJKpJKSsyskmrMydsVDQ5CFM2NE+FNx0O3sG9cQH00OOZ3Mfx51QsjXFqpwlZmBwcXYjbGnw0wjlnjhjeKMY2rncN+UVOqjaZNZK6WxqO2WESMLTpzHUdBUoYjZy36cS6uk0gNSXuaItcWuFC00KaKMucGtBLnEAAZySaABd1O+gst8E8HXWy0tjFRG3fSO4LB+ZzD+i1W329jQIohSOIBoDc2QUoOQZlX3bYW3bY2xVHymcY0jtRzZDqGYdJXHj1zJdSdvpRob2ay8eJ2Pt50BQvtjtfUucuXkuSHJiXJkjpSc5PWvGMvBcvOMq3K3JMZNjKPGTYyFwXJcZLGUWMljKXBclxlc2M/u61fZy+xVDjK8sB/dtr+zl9gm0u8Oov6ujBDYn9LLzRe8WtrI9iX0s3NF7xa4tVPuo2YXwl1+QF2Tv9D773SKLF80g+xj9mEL7J/wBX++90iex/NIPsY/ZhIj4s+gF4kugivJKcleSmlhivJKcr1Z2YzwOnoCADvZY2uixHirXtOMNdVnd6XSYJiw5s7Tracx/LoWnLJMNsPGut7YmUNngJY9wAJc85HEHU2lOXLyJOMobSF1qiuJcIxTZO1i97WvUWUVGYqXFXm2xKQO4RXXjN2xo3zRvuVuvo/BX2xdgrjH5XMN62ohB0nM6ToygctdSd7UZ4LXi18AYAGuhAbigUGKMjSAuz/wCfiL/py6F6UE53ZFfOC23PL2yEPOhwq3JmAplAQzbcHrRDlxSRwmb4dIGUdS0VJdGdCMt4+dCMt5lTbeR5wrToKkZbmnTTn8VoluuaGb0sbSdeZ3aGVDd4bH4NTBIR/C/KO0MvqWeVCa03mWeGmtN5SY68l6gt1w2mz5XMdi8Jm+b6s3SAuFl5kecK82RJd1qZJJx3Ms8ZNjLljtzTpodRyKXGUuVuS4yWMosZLGQuC5LjK/u0/u21/Zy+wQ3jIiuo/uy1/wAk3sE6j3jRh39XRgnsSelm5oveLXVkWxH6Wbmi94tdW2n3TdhfCXX5ATZQ+r/fe6RPY/mcH2MfswhfZR+r/fe6RRY/mcH2Mfsws8fFn0AvEn0GK8kpOdRck01c2ZMbC3Y9TWnV1rtuOHznnTvR+J/JVDleWm2MsllMkpo2JlTrJOgcpJp0qQ3u4Ib3d8Ae2SsL/kln2uI0tM4IbTOxmZz+Q6By5dCw0q3v6832q0Pml855yDQ1o81o5AFVujV8yZxsTWdWd+HALsDr5xhtLzvmirDrbpb0fhzIqDllEMxY4OaaOaQQeULR7utpkhZIWlu2NrlGQ0JaSNYqCuHj8NlltI6P5NGGq5llfA7HuXqwXi6GUPbozjhNOcLnc9QPesMLxd0ab23mqWW0iRjXsNWvFQf7/vIpcYVpXKgXA6/drk2mQ7yQ708F+rmP486J7ZUONehemo1lUgpe5tjUzRuWiSpm3g5umo1FdEV9NPngt9YTsyLKaLFVl44N2ef0kbcbhN3rusZ+lWEczXCrSCOQr2i0nqWaUlvAK8tjQ5TZpK/wyD/2b4IYt10WqzekY9rdY3zOsVC2RMQkyoRehlnhIS03GKRXxwh0jwXXFbWuzEV1HIVo16YHWWepdGGuP04947ppkPSChG9Ni2QVNmkDxwX713Q4ZD6lnlh5LQxzwtSOm8rcZEtzn92Wz+Sb2CBLbYrVZTSZj2DW4VZ0OFR1FX1x4TgWC0skaavZLRzcoqYaZQVKUWp7ylD6Z7+TOHYi9LNzRe8WvLH9iB37Wbmi96tgWyHdOjhPCXX5APZR+r/fe6RNZnUsdnrxMfswhjZT+r/fe6RHH8ys/wBlF7ILOvEn0K/cn0IJZKqFxXpxUbioyjZ0XbBjyjUN8ej+tEFbI2EfyiXaYz+xgcakZnyZieUDMOlEF9Xz8nsxEZpPaKtaRnawZHO5MtQOUcizx0SVUq5VlQmtP6ci46lY+JQPiVm+JQOhrm0oRmc9xJsFcF3W21NiFRGN9I7gsGfpOYc/Itovm4Gvs7WQtDTC2kYGagFMTmIHXRcGBlhs9iswaZoduk30rttZ52hoNczRk6zpRDDbopDixysc6laNe1xproCtjgpwyy4nWw1CMIWerMue+mfOFC+REuG1yljtvYN480fTQ7Q7mP486EHSLgVKLpycWImnF2Z6fItFwVvltrhxZPTRAB2sjQ/p08qzJ8ilum+XWadsrPonKOE0+c0/3notGGns5eQKdXJLfoaxaLpP0DXkOT1qptMDm+cCPw60RWC3NmibJGase2oP5HlBydCnLa58y7DinodF01LegL24tNWkg6waK7uC3ySFweQWtAy0y1OYVHJVdNquKN+YYh1tzdWZSXfYdoiIG+OVxoMp1Dqoqxi0ykISjLyGkvqJshje8NcKZ8gyivnZl2teCKg1B0hZreLnGRxkBD3OJIIocvIuaC9JIjWJ7m8gOTpachVNtZ70L7TZ70aokgWxbITm5J2Bw4TMh7JyHrCJbtwos8+RkgDj9B29d1HP0VTY1Iy0Y6FaEtGWjmgihFQdBVHeGBlmlY8BgjMgIJj3vnNxScXN6lepJlhjipaoCME9j11glkc2USxyYlKtxXDFx610HzhqRkyQEVCgvWbFiIGd5xR05/VVerLFRgCCViQioKyAjZU+r/fe6RIz5lZ/sovZBDWyr9X++9yiRnzGz/ZReyCzLxJ9DL9yfQ5HLmtVoDGlzswH9hdDkOXxa8d2K3zWnrKRXqqnG5RlPbpnSvL35zkHIBmAXI+JWLolBJGuUqjbuIcStkjXLJGrKVi5JWrTCQiUStliGpFOxQyl5f8ATSf8o0OStRNsWD95f9NJ/wAo1vpPeitFfqx/JrlpszZGOY8Va9pBHIVj+EF1us07o3Zs7HcJpzH8jyha8xxxyNCosNrlbaIKD08YLozr1sPIadYCZiKSqRvxR1sRTzxutUZQ+RQPevMjqGhyEKF0i5yicdsNdjvCjapfk8ppFMd4a+ZIdFdAdm56a0cWi9JIX4r9+3QTkJHOFhjnrWMFb78oWPEef83ZwAdbxod00oeUcq30ZO2U24as2snHh/oKLBfTJTiiofStCNWfKFYKjwbsBbjveCHE4oBGWgyn106lR3xfj/lDnRPLQ04oochDdYzHLVPz5Y3Zt2uWKcgztFlZIKSNa4aiAUPXjgNG/LE4xnUd8315fWuGyYcvbkmYHDhNyHqzH1K/sGE1nlyNkAdwX70+vIeiqF4T1BmpVdzAG9sErTFU4mO0fSj33W3OOpDMx15x6j+S3lV154PwWgftomuPCpRw/wBwypU8Nfusz1MHfusFdjJ0zhI58jzCyjGscajGzkiuagpm4XIjtcVz3QyzRCKKuKCTlNSSTU1P95l02m0NjY57zRjGlzjqa0VJ6gn045YpM10YOEEmD017bbeD4BlbZo4if55NsJ/8Wt6yiIBZRsZ3k60W22TP86aSN9NQJloOgUHQtXV07olKeeOb8/Jn+yt9X++9yiVnzGz/AGUXsghrZX+r/fe5RIz5jZ/sovZBZvuT6CPuT6HDK2oIy5RTJnU134JQujDnY9Scm+0dS8NYXEAZyQOtFEceKABmAogqMKjvJXLUo3d2UZwLg/j7f9F4OA1nPGdv+iIUlfs1H/FD9nHkDTtj+zHjO3/RRu2ObKeM7z+iKV4cVbY01+1FXShyBV2xjZDxvef0XZceA9nsk22w7Zj4hZvn1FHEE5KfwhXZkonZaMtFdQitEBUqad0j2yOhJ1qutgOMSRkVmkrNXGNXAK8sD7PLI6R4eHPNTivoK6TSmcri/wADWUHKJSPtaf8AqtBnu9jtFDrHgqy1XK8eYQ4dRSHTXIyyoLWwMQ4CXe7zjM08suTroru48AbNZpmzWd0uM2o9LVrgc4cKZR4BcVpjLTRwIPKF2YNxuMxIJDWCpoTQk5ADr0noUja9rFYRgpL6UFJCoLfgfG/LGSw9pvUcvrUl7YSCCUMxcYYtXUNCCc1Oj8V0WLCOCTIHhruC/en15D0FMbjLczTJ05PKwMvPBWeOpDcdo0sy/wDjnQ3PkJByEZwc45wtqXFeFywzj9tG13LSjhzOGVKlh76MzTwl+6zKbDhRaLP6KQ4o+g7fN6jm6KI2wSw1da5NrfFRwYXF7TvaCgyg5RlI0nOuG9djEGps0tDwZMo7YyjqKs8BcGn2WOQzACWR9MhB3jfNoRrJJ6lSnGpGVnoUowrQmk9P4ChDmH9txLBK0edLG9vRiOLvUKdKI1m+Hl6ba+aMebZ4ns/3Oix3fi0dC1tmutLLEoNhr0s/NF71bIsc2G/Szc0XvVsaEdCmE8Jdfkz7ZY+r/fe5RKz5jZvsovZBDOy19W++9yiaP5jZvsovZBI/fLoU+5Poe7ngrJXQ0es5B+avFx3VDixg6XGvguxOgrI001aIkkklcuJMQmJTbbrUIeXw6l5hiIOXQpg4HMnQsCxX26XfUH0fxULbxc3lHL4qwlsjXZ8h1hcFout30TX1FVdxclLVE8V7sPnb08ubrXYx4IqCCORDFojLTRwI51zC0uaasJB5Cq7S2pTatahfJEHCjgCNRFVHZbEyOu1imMalU12X7I6RrHAOxjnzEDOTqV1Na2MID3BpdWlTStFdNPeNjKMt4IX3cU+2Ofi44c4ne5SBoFDlyBDE9QaEUIzg5x0LWwVzW264phSVjXcpGUczhlCTOjfRmephs29MzGyYQzweikIHBO+b2Tm6KK/u/ZKGa0xkfxx5etpy9RU957HbXVNnkLTwX5R2hlHrQZe+DNpgqZI3Yo+m3fN6xm6Uh7SmZXtqP490ardt/QWj0MrXHg1o7pacqsFmWxldWPO6Y+bC3Fb/ADv8G17QWmrVSm5xuzdQqSqQzNEFvtjYonyP82NhceZoqshwdDrRHbJZMp2u0TP5zCaetw6kX7K177XYxEDvrS+h/kZRzvXijpKpcBIALotztLmSjobZ8nrJQlK80jNWnmrKHJMqdhv0s/NF71bGsc2GvSz80XvVsaZHQfhPBXX5M82W/q333uUVWSLGsdlbrjiH/wBQqhTZc+rff+5RtcTK2SznVZ4qd2AkpXqS6FYq9Wa/BYNbQUGYJ0kloNYkkklCHlzVDI0roSUBY5I21cF7tVpxaUU4aFy2myFxqCOlV4Ad0twmXi3Tk/BdLXg5jUcirXXW7W31+C8NuqQGrXAHkJ8ELsrmlyLV7ARQgEaiKqutVwRu82rDyZR1FTwNmHnFjhzkH8F2I2T1LWUtUVF0XKYnuc8g5KNpq082hDmFNtx7Q4aI96PzPX+COlz2uwRyikjA7nGUcxzhVlC8bIXOleOWJnNmvqWH0byBwTlb2TkV3YdkGmS0R/7mfm0/kV03jgK11TA8tPBdlb15x61UP2Ppz9OLrf8ApWe1SOhky1oPcGN339BP6KRpPBrR3ZOVWCzZ2xvaNEkPaf8AoV7cNy2+GRoktEb4Ad80l73U1NLmgjrTYznpKJohVqaSiFEVna2uI0NxjU0AFTrNM5UiSjtDnBjiwVeGnFBNATTICdGVPNGhjWyTem33g5jTVsAEQ/mzv9Zp/tRJgmyl0W0DQyb/APMFRs2OLcZC+RrC5zi4nbW1LnGpJ6SUWXZc0tmuu2NmADnRzOFHA5Nopo5QViipOrdrmcelGo6znJPiBuw16Wfmi96tkWN7DXpZ+aL3q2Ra46HQwngrr8gLsn3TLMIDDG54ZtuNi0yY21UrU6aHqQ1Fbb1Y0NYZg1jQ1oxY8gAoBm1Kjds7W054bL2Jvirxu32ziLJ3c3xVR0k3e7DKgpScrtfgIfKd78KfsxeCbyne/Cn7MXgh/dvtnEWTu5vipbt9s4iyd3N8VDZebK9m9T9y+8p3xwp+zF4JvKd8cKfsxeCot2+2cRZO7m+Klu32ziLJ3c3xUdn5snZvU/cvPKd88KfsxeCbynfPCn7MXgqTdvtnEWTu5vipbt9s4iyd3N8VTZ+bJ2b1S9y68p3zwp+zF4JvKd9cKfsxeCpt2+2cRZO7m+Klu32ziLJ3c3xUdn5sHZvXL3LjynfXCn7MXgm8p31wp+zD4Ko3b7ZxFk7ub4qW7fbOIsndzfFUyebJ2b1y9y28p33wrR2YfBN5TvvhWjsw+Cqt2+2cRZO7m+Klu32ziLJ3c3xUcnmTs3rl7lr5TvvhT9mLwTeU774Vo7MPgqvdvtnEWTu5vipbt9s4iyd3N8VTJ5k7N65e5Z+U774Vo7MXgl5TvzhWjsxeCrN2+2cRZO7m+Klu32ziLJ3c3xVMvmTs3rl7ll5TvzhWjsxeCXlO/OFaOzF4Kt3b7ZxFk7ub4qW7fbOIsndzfFRy+ZOzep+5Y+U784Vo7MXgl5TvzhWjsxeCrt2+2cRZO7m+Klu32ziLJ3c3xVMvmHs3qfuWPlO/OFaOzF4KOe2X29jmPM5Y9pa4YsWVrhQjNqK4t2+2cRZO7m+Klu32ziLJ3c3xVMvmDs3qfuFGxXck8Eku3xujxtrxcamWm2VpQ8o61qywJuzlbBmhsnYm+KpN3m3cVZexN8VFKw+nTVOKij//2Q=="/>
        <xdr:cNvSpPr>
          <a:spLocks noChangeAspect="1" noChangeArrowheads="1"/>
        </xdr:cNvSpPr>
      </xdr:nvSpPr>
      <xdr:spPr bwMode="auto">
        <a:xfrm>
          <a:off x="4524375" y="412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0</xdr:colOff>
      <xdr:row>11</xdr:row>
      <xdr:rowOff>0</xdr:rowOff>
    </xdr:to>
    <xdr:grpSp>
      <xdr:nvGrpSpPr>
        <xdr:cNvPr id="3" name="Grupa 2"/>
        <xdr:cNvGrpSpPr/>
      </xdr:nvGrpSpPr>
      <xdr:grpSpPr>
        <a:xfrm>
          <a:off x="1085850" y="2466975"/>
          <a:ext cx="5629275" cy="1657350"/>
          <a:chOff x="200025" y="4572000"/>
          <a:chExt cx="5191125" cy="1543050"/>
        </a:xfrm>
      </xdr:grpSpPr>
      <xdr:cxnSp macro="">
        <xdr:nvCxnSpPr>
          <xdr:cNvPr id="4" name="Łącznik prostoliniowy 3"/>
          <xdr:cNvCxnSpPr/>
        </xdr:nvCxnSpPr>
        <xdr:spPr>
          <a:xfrm>
            <a:off x="200025" y="4572000"/>
            <a:ext cx="5191125" cy="0"/>
          </a:xfrm>
          <a:prstGeom prst="line">
            <a:avLst/>
          </a:prstGeom>
          <a:ln>
            <a:solidFill>
              <a:srgbClr val="660033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Łącznik prostoliniowy 4"/>
          <xdr:cNvCxnSpPr/>
        </xdr:nvCxnSpPr>
        <xdr:spPr>
          <a:xfrm>
            <a:off x="200025" y="4829175"/>
            <a:ext cx="5191125" cy="0"/>
          </a:xfrm>
          <a:prstGeom prst="line">
            <a:avLst/>
          </a:prstGeom>
          <a:ln>
            <a:solidFill>
              <a:srgbClr val="660033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Łącznik prostoliniowy 5"/>
          <xdr:cNvCxnSpPr/>
        </xdr:nvCxnSpPr>
        <xdr:spPr>
          <a:xfrm>
            <a:off x="200025" y="5095875"/>
            <a:ext cx="5191125" cy="0"/>
          </a:xfrm>
          <a:prstGeom prst="line">
            <a:avLst/>
          </a:prstGeom>
          <a:ln>
            <a:solidFill>
              <a:srgbClr val="660033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Łącznik prostoliniowy 6"/>
          <xdr:cNvCxnSpPr/>
        </xdr:nvCxnSpPr>
        <xdr:spPr>
          <a:xfrm>
            <a:off x="200025" y="5343525"/>
            <a:ext cx="5191125" cy="0"/>
          </a:xfrm>
          <a:prstGeom prst="line">
            <a:avLst/>
          </a:prstGeom>
          <a:ln>
            <a:solidFill>
              <a:srgbClr val="660033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Łącznik prostoliniowy 7"/>
          <xdr:cNvCxnSpPr/>
        </xdr:nvCxnSpPr>
        <xdr:spPr>
          <a:xfrm>
            <a:off x="200025" y="5602014"/>
            <a:ext cx="5191125" cy="0"/>
          </a:xfrm>
          <a:prstGeom prst="line">
            <a:avLst/>
          </a:prstGeom>
          <a:ln>
            <a:solidFill>
              <a:srgbClr val="660033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Łącznik prostoliniowy 8"/>
          <xdr:cNvCxnSpPr/>
        </xdr:nvCxnSpPr>
        <xdr:spPr>
          <a:xfrm>
            <a:off x="200025" y="6115050"/>
            <a:ext cx="5191125" cy="0"/>
          </a:xfrm>
          <a:prstGeom prst="line">
            <a:avLst/>
          </a:prstGeom>
          <a:ln>
            <a:solidFill>
              <a:srgbClr val="660033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Łącznik prostoliniowy 9"/>
          <xdr:cNvCxnSpPr/>
        </xdr:nvCxnSpPr>
        <xdr:spPr>
          <a:xfrm>
            <a:off x="200025" y="5857875"/>
            <a:ext cx="5191125" cy="0"/>
          </a:xfrm>
          <a:prstGeom prst="line">
            <a:avLst/>
          </a:prstGeom>
          <a:ln>
            <a:solidFill>
              <a:srgbClr val="660033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1652033</xdr:colOff>
      <xdr:row>12</xdr:row>
      <xdr:rowOff>171449</xdr:rowOff>
    </xdr:from>
    <xdr:to>
      <xdr:col>4</xdr:col>
      <xdr:colOff>400050</xdr:colOff>
      <xdr:row>15</xdr:row>
      <xdr:rowOff>85725</xdr:rowOff>
    </xdr:to>
    <xdr:grpSp>
      <xdr:nvGrpSpPr>
        <xdr:cNvPr id="16" name="Grupa 15"/>
        <xdr:cNvGrpSpPr/>
      </xdr:nvGrpSpPr>
      <xdr:grpSpPr>
        <a:xfrm>
          <a:off x="2737883" y="4571999"/>
          <a:ext cx="2558017" cy="485776"/>
          <a:chOff x="2737883" y="4686299"/>
          <a:chExt cx="2558017" cy="485776"/>
        </a:xfrm>
      </xdr:grpSpPr>
      <xdr:cxnSp macro="">
        <xdr:nvCxnSpPr>
          <xdr:cNvPr id="69" name="Łącznik prosty ze strzałką 68"/>
          <xdr:cNvCxnSpPr/>
        </xdr:nvCxnSpPr>
        <xdr:spPr>
          <a:xfrm>
            <a:off x="3110001" y="5172075"/>
            <a:ext cx="2185899" cy="0"/>
          </a:xfrm>
          <a:prstGeom prst="straightConnector1">
            <a:avLst/>
          </a:prstGeom>
          <a:ln w="19050">
            <a:solidFill>
              <a:srgbClr val="993366"/>
            </a:solidFill>
            <a:prstDash val="dash"/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0" name="Prostokąt zaokrąglony 69">
            <a:hlinkClick xmlns:r="http://schemas.openxmlformats.org/officeDocument/2006/relationships" r:id="rId1" tooltip="Zaznacz umijętności jakich potrzeujesz"/>
          </xdr:cNvPr>
          <xdr:cNvSpPr/>
        </xdr:nvSpPr>
        <xdr:spPr>
          <a:xfrm>
            <a:off x="3515635" y="4714875"/>
            <a:ext cx="1667165" cy="371475"/>
          </a:xfrm>
          <a:prstGeom prst="roundRect">
            <a:avLst/>
          </a:prstGeom>
          <a:ln w="12700">
            <a:solidFill>
              <a:srgbClr val="993366"/>
            </a:solidFill>
            <a:prstDash val="solid"/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lIns="0" tIns="0" rIns="0" bIns="0" rtlCol="0" anchor="ctr"/>
          <a:lstStyle/>
          <a:p>
            <a:pPr marL="0" indent="0" algn="ctr"/>
            <a:r>
              <a:rPr lang="en-US" sz="1000" b="1">
                <a:solidFill>
                  <a:srgbClr val="660033"/>
                </a:solidFill>
                <a:latin typeface="+mn-lt"/>
                <a:ea typeface="+mn-ea"/>
                <a:cs typeface="+mn-cs"/>
              </a:rPr>
              <a:t>Wskaż, do czego wykorzystujesz program Excel</a:t>
            </a:r>
          </a:p>
        </xdr:txBody>
      </xdr:sp>
      <xdr:sp macro="" textlink="">
        <xdr:nvSpPr>
          <xdr:cNvPr id="12" name="Strzałka w prawo 11">
            <a:hlinkClick xmlns:r="http://schemas.openxmlformats.org/officeDocument/2006/relationships" r:id="rId1" tooltip="Zaznacz umiejętności jakich potrzebujesz"/>
          </xdr:cNvPr>
          <xdr:cNvSpPr/>
        </xdr:nvSpPr>
        <xdr:spPr>
          <a:xfrm>
            <a:off x="3171825" y="4733925"/>
            <a:ext cx="333375" cy="381000"/>
          </a:xfrm>
          <a:prstGeom prst="rightArrow">
            <a:avLst/>
          </a:prstGeom>
          <a:solidFill>
            <a:srgbClr val="6E2449"/>
          </a:solidFill>
          <a:ln>
            <a:headEnd/>
            <a:tailEnd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wrap="square" lIns="27432" tIns="27432" rIns="0" bIns="0" anchor="ctr" upright="1"/>
          <a:lstStyle/>
          <a:p>
            <a:pPr marL="0" indent="0" algn="ctr" rtl="0">
              <a:defRPr sz="1000"/>
            </a:pPr>
            <a:endParaRPr lang="pl-PL" sz="900" b="1" i="0" u="none" strike="noStrike" baseline="0">
              <a:solidFill>
                <a:schemeClr val="bg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5" name="Elipsa 64">
            <a:hlinkClick xmlns:r="http://schemas.openxmlformats.org/officeDocument/2006/relationships" r:id="rId1" tooltip="Zaznacz umijętności jakich potrzeujesz"/>
          </xdr:cNvPr>
          <xdr:cNvSpPr/>
        </xdr:nvSpPr>
        <xdr:spPr>
          <a:xfrm>
            <a:off x="2737883" y="4686299"/>
            <a:ext cx="478867" cy="485775"/>
          </a:xfrm>
          <a:prstGeom prst="ellipse">
            <a:avLst/>
          </a:prstGeom>
          <a:solidFill>
            <a:srgbClr val="6E2449"/>
          </a:solidFill>
          <a:ln>
            <a:headEnd/>
            <a:tailEnd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wrap="square" lIns="27432" tIns="27432" rIns="0" bIns="0" anchor="ctr" upright="1"/>
          <a:lstStyle/>
          <a:p>
            <a:pPr marL="0" indent="0" algn="ctr" rtl="0">
              <a:defRPr sz="1000"/>
            </a:pPr>
            <a:r>
              <a:rPr lang="pl-PL" sz="900" b="1" i="0" u="none" strike="noStrike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Krok 2</a:t>
            </a:r>
            <a:endParaRPr lang="en-US" sz="900" b="1" i="0" u="none" strike="noStrike" baseline="0">
              <a:solidFill>
                <a:schemeClr val="bg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</xdr:col>
      <xdr:colOff>838200</xdr:colOff>
      <xdr:row>0</xdr:row>
      <xdr:rowOff>1381125</xdr:rowOff>
    </xdr:from>
    <xdr:to>
      <xdr:col>3</xdr:col>
      <xdr:colOff>102063</xdr:colOff>
      <xdr:row>2</xdr:row>
      <xdr:rowOff>247651</xdr:rowOff>
    </xdr:to>
    <xdr:grpSp>
      <xdr:nvGrpSpPr>
        <xdr:cNvPr id="15" name="Grupa 14"/>
        <xdr:cNvGrpSpPr/>
      </xdr:nvGrpSpPr>
      <xdr:grpSpPr>
        <a:xfrm>
          <a:off x="1047750" y="1381125"/>
          <a:ext cx="2045163" cy="733426"/>
          <a:chOff x="1057275" y="1581150"/>
          <a:chExt cx="2045163" cy="733426"/>
        </a:xfrm>
      </xdr:grpSpPr>
      <xdr:sp macro="" textlink="">
        <xdr:nvSpPr>
          <xdr:cNvPr id="73" name="Strzałka w prawo 72"/>
          <xdr:cNvSpPr/>
        </xdr:nvSpPr>
        <xdr:spPr>
          <a:xfrm rot="5400000">
            <a:off x="1136835" y="1946461"/>
            <a:ext cx="321507" cy="414724"/>
          </a:xfrm>
          <a:prstGeom prst="rightArrow">
            <a:avLst/>
          </a:prstGeom>
          <a:solidFill>
            <a:schemeClr val="accent4">
              <a:lumMod val="75000"/>
            </a:schemeClr>
          </a:solidFill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marL="0" indent="0" algn="ctr" rtl="0">
              <a:defRPr sz="1000"/>
            </a:pPr>
            <a:endParaRPr lang="pl-PL" sz="900" b="1">
              <a:solidFill>
                <a:schemeClr val="lt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4" name="Prostokąt zaokrąglony 33"/>
          <xdr:cNvSpPr/>
        </xdr:nvSpPr>
        <xdr:spPr>
          <a:xfrm>
            <a:off x="1422101" y="1619250"/>
            <a:ext cx="1680337" cy="370800"/>
          </a:xfrm>
          <a:prstGeom prst="roundRect">
            <a:avLst/>
          </a:prstGeom>
          <a:ln w="12700">
            <a:solidFill>
              <a:schemeClr val="accent4">
                <a:lumMod val="75000"/>
              </a:schemeClr>
            </a:solidFill>
            <a:prstDash val="solid"/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pl-PL" sz="1000" b="1">
                <a:solidFill>
                  <a:schemeClr val="accent4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Uzupełnij dane osobowe</a:t>
            </a:r>
            <a:endParaRPr lang="en-US" sz="1000" b="1">
              <a:solidFill>
                <a:schemeClr val="accent4">
                  <a:lumMod val="75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9" name="Elipsa 38"/>
          <xdr:cNvSpPr/>
        </xdr:nvSpPr>
        <xdr:spPr>
          <a:xfrm>
            <a:off x="1057275" y="1581150"/>
            <a:ext cx="482649" cy="485775"/>
          </a:xfrm>
          <a:prstGeom prst="ellipse">
            <a:avLst/>
          </a:prstGeom>
          <a:solidFill>
            <a:schemeClr val="accent4">
              <a:lumMod val="75000"/>
            </a:schemeClr>
          </a:solidFill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marL="0" indent="0" algn="ctr"/>
            <a:r>
              <a:rPr lang="pl-PL" sz="900" b="1">
                <a:solidFill>
                  <a:schemeClr val="lt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Krok 1</a:t>
            </a:r>
            <a:endParaRPr lang="en-US" sz="900" b="1">
              <a:solidFill>
                <a:schemeClr val="lt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</xdr:col>
      <xdr:colOff>9525</xdr:colOff>
      <xdr:row>0</xdr:row>
      <xdr:rowOff>0</xdr:rowOff>
    </xdr:from>
    <xdr:to>
      <xdr:col>11</xdr:col>
      <xdr:colOff>331339</xdr:colOff>
      <xdr:row>0</xdr:row>
      <xdr:rowOff>1285873</xdr:rowOff>
    </xdr:to>
    <xdr:grpSp>
      <xdr:nvGrpSpPr>
        <xdr:cNvPr id="71" name="Grupa 70"/>
        <xdr:cNvGrpSpPr/>
      </xdr:nvGrpSpPr>
      <xdr:grpSpPr>
        <a:xfrm>
          <a:off x="219075" y="0"/>
          <a:ext cx="8541889" cy="1285873"/>
          <a:chOff x="295275" y="0"/>
          <a:chExt cx="8541889" cy="1285873"/>
        </a:xfrm>
      </xdr:grpSpPr>
      <xdr:grpSp>
        <xdr:nvGrpSpPr>
          <xdr:cNvPr id="72" name="Grupa 71"/>
          <xdr:cNvGrpSpPr/>
        </xdr:nvGrpSpPr>
        <xdr:grpSpPr>
          <a:xfrm>
            <a:off x="295275" y="0"/>
            <a:ext cx="8541889" cy="1285873"/>
            <a:chOff x="28575" y="19050"/>
            <a:chExt cx="8541889" cy="1285873"/>
          </a:xfrm>
        </xdr:grpSpPr>
        <xdr:grpSp>
          <xdr:nvGrpSpPr>
            <xdr:cNvPr id="82" name="Grupa 81"/>
            <xdr:cNvGrpSpPr/>
          </xdr:nvGrpSpPr>
          <xdr:grpSpPr>
            <a:xfrm>
              <a:off x="28575" y="19050"/>
              <a:ext cx="8541889" cy="1285873"/>
              <a:chOff x="381000" y="114300"/>
              <a:chExt cx="8541889" cy="1285873"/>
            </a:xfrm>
          </xdr:grpSpPr>
          <xdr:grpSp>
            <xdr:nvGrpSpPr>
              <xdr:cNvPr id="84" name="Grupa 83"/>
              <xdr:cNvGrpSpPr/>
            </xdr:nvGrpSpPr>
            <xdr:grpSpPr>
              <a:xfrm>
                <a:off x="381000" y="257175"/>
                <a:ext cx="8534400" cy="1142998"/>
                <a:chOff x="294458" y="95249"/>
                <a:chExt cx="8534400" cy="1142998"/>
              </a:xfrm>
            </xdr:grpSpPr>
            <xdr:grpSp>
              <xdr:nvGrpSpPr>
                <xdr:cNvPr id="86" name="Grupa 85"/>
                <xdr:cNvGrpSpPr/>
              </xdr:nvGrpSpPr>
              <xdr:grpSpPr>
                <a:xfrm>
                  <a:off x="294458" y="95249"/>
                  <a:ext cx="8534400" cy="1142998"/>
                  <a:chOff x="2742114" y="858417"/>
                  <a:chExt cx="4795125" cy="1158550"/>
                </a:xfrm>
              </xdr:grpSpPr>
              <xdr:sp macro="" textlink="">
                <xdr:nvSpPr>
                  <xdr:cNvPr id="88" name="pole tekstowe 87"/>
                  <xdr:cNvSpPr txBox="1"/>
                </xdr:nvSpPr>
                <xdr:spPr>
                  <a:xfrm>
                    <a:off x="2742572" y="858417"/>
                    <a:ext cx="4794667" cy="1158550"/>
                  </a:xfrm>
                  <a:prstGeom prst="roundRect">
                    <a:avLst>
                      <a:gd name="adj" fmla="val 9167"/>
                    </a:avLst>
                  </a:prstGeom>
                  <a:solidFill>
                    <a:schemeClr val="bg1"/>
                  </a:solidFill>
                  <a:ln/>
                </xdr:spPr>
                <xdr:style>
                  <a:lnRef idx="0">
                    <a:schemeClr val="accent2"/>
                  </a:lnRef>
                  <a:fillRef idx="3">
                    <a:schemeClr val="accent2"/>
                  </a:fillRef>
                  <a:effectRef idx="3">
                    <a:schemeClr val="accent2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wrap="square" rtlCol="0" anchor="t"/>
                  <a:lstStyle/>
                  <a:p>
                    <a:endParaRPr lang="pl-PL" sz="1100"/>
                  </a:p>
                </xdr:txBody>
              </xdr:sp>
              <xdr:grpSp>
                <xdr:nvGrpSpPr>
                  <xdr:cNvPr id="89" name="Grupa 88"/>
                  <xdr:cNvGrpSpPr/>
                </xdr:nvGrpSpPr>
                <xdr:grpSpPr>
                  <a:xfrm>
                    <a:off x="2742114" y="983924"/>
                    <a:ext cx="2265785" cy="911407"/>
                    <a:chOff x="1465764" y="2184074"/>
                    <a:chExt cx="2265785" cy="911407"/>
                  </a:xfrm>
                </xdr:grpSpPr>
                <xdr:sp macro="" textlink="">
                  <xdr:nvSpPr>
                    <xdr:cNvPr id="90" name="pole tekstowe 89"/>
                    <xdr:cNvSpPr txBox="1"/>
                  </xdr:nvSpPr>
                  <xdr:spPr>
                    <a:xfrm>
                      <a:off x="2498122" y="2184074"/>
                      <a:ext cx="1233427" cy="907532"/>
                    </a:xfrm>
                    <a:prstGeom prst="rect">
                      <a:avLst/>
                    </a:prstGeom>
                    <a:solidFill>
                      <a:schemeClr val="lt1"/>
                    </a:solidFill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pPr algn="ctr"/>
                      <a:r>
                        <a:rPr lang="pl-PL" sz="1100" b="1">
                          <a:solidFill>
                            <a:srgbClr val="993366"/>
                          </a:solidFill>
                        </a:rPr>
                        <a:t>Akademia Komputerowa AkKom</a:t>
                      </a:r>
                    </a:p>
                    <a:p>
                      <a:pPr marL="0" marR="0" indent="0" algn="ctr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r>
                        <a:rPr lang="pl-PL" sz="10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ul</a:t>
                      </a:r>
                      <a:r>
                        <a:rPr lang="pl-PL" sz="1000"/>
                        <a:t>. Zelwerowicza 18A, </a:t>
                      </a:r>
                      <a:r>
                        <a:rPr lang="pl-PL" sz="10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 Wrocław</a:t>
                      </a:r>
                    </a:p>
                    <a:p>
                      <a:pPr algn="ctr"/>
                      <a:r>
                        <a:rPr lang="pl-PL" sz="10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tel.: </a:t>
                      </a:r>
                      <a:r>
                        <a:rPr lang="pl-PL" sz="1000" b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71 79 67 360</a:t>
                      </a:r>
                      <a:endParaRPr lang="pl-PL" sz="1000">
                        <a:effectLst/>
                      </a:endParaRPr>
                    </a:p>
                    <a:p>
                      <a:pPr algn="ctr"/>
                      <a:r>
                        <a:rPr lang="pl-PL" sz="1000" b="0" i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tel. kom.: </a:t>
                      </a:r>
                      <a:r>
                        <a:rPr lang="pl-PL" sz="1000" b="1" i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512-96-44-50</a:t>
                      </a:r>
                      <a:endParaRPr lang="pl-PL" sz="1000">
                        <a:effectLst/>
                      </a:endParaRPr>
                    </a:p>
                    <a:p>
                      <a:pPr algn="ctr"/>
                      <a:r>
                        <a:rPr lang="pl-PL" sz="1000" b="0" i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e-mail:</a:t>
                      </a:r>
                      <a:r>
                        <a:rPr lang="pl-PL" sz="1000" b="0" i="0" baseline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 </a:t>
                      </a:r>
                      <a:r>
                        <a:rPr lang="pl-PL" sz="1000" b="1" i="0" baseline="0">
                          <a:solidFill>
                            <a:srgbClr val="C00000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biuro@akkom.net.pl</a:t>
                      </a:r>
                      <a:endParaRPr lang="pl-PL" sz="1000">
                        <a:solidFill>
                          <a:srgbClr val="C00000"/>
                        </a:solidFill>
                        <a:effectLst/>
                      </a:endParaRPr>
                    </a:p>
                    <a:p>
                      <a:pPr marL="0" marR="0" indent="0" algn="ctr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endParaRPr lang="pl-PL" sz="1000">
                        <a:effectLst/>
                      </a:endParaRPr>
                    </a:p>
                  </xdr:txBody>
                </xdr:sp>
                <xdr:sp macro="" textlink="">
                  <xdr:nvSpPr>
                    <xdr:cNvPr id="91" name="pole tekstowe 90">
                      <a:hlinkClick xmlns:r="http://schemas.openxmlformats.org/officeDocument/2006/relationships" r:id="rId2" tooltip="Więcej szkoleń na www.akkom.net.pl"/>
                    </xdr:cNvPr>
                    <xdr:cNvSpPr txBox="1"/>
                  </xdr:nvSpPr>
                  <xdr:spPr>
                    <a:xfrm>
                      <a:off x="1465764" y="2847832"/>
                      <a:ext cx="862782" cy="247649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r>
                        <a:rPr lang="pl-PL" sz="1050" b="1">
                          <a:solidFill>
                            <a:srgbClr val="993366"/>
                          </a:solidFill>
                          <a:latin typeface="+mn-lt"/>
                          <a:ea typeface="Tahoma" pitchFamily="34" charset="0"/>
                          <a:cs typeface="Tahoma" pitchFamily="34" charset="0"/>
                        </a:rPr>
                        <a:t>www.akkom.net.pl</a:t>
                      </a:r>
                    </a:p>
                    <a:p>
                      <a:endParaRPr lang="pl-PL" sz="1000">
                        <a:solidFill>
                          <a:srgbClr val="990099"/>
                        </a:solidFill>
                        <a:latin typeface="Tahoma" pitchFamily="34" charset="0"/>
                        <a:ea typeface="Tahoma" pitchFamily="34" charset="0"/>
                        <a:cs typeface="Tahoma" pitchFamily="34" charset="0"/>
                      </a:endParaRPr>
                    </a:p>
                  </xdr:txBody>
                </xdr:sp>
              </xdr:grpSp>
            </xdr:grpSp>
            <xdr:pic>
              <xdr:nvPicPr>
                <xdr:cNvPr id="87" name="Obraz 86">
                  <a:hlinkClick xmlns:r="http://schemas.openxmlformats.org/officeDocument/2006/relationships" r:id="rId3" tooltip="skorzystaj ze wszkoleń na www.akkom.net.pl"/>
                </xdr:cNvPr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4"/>
                <a:srcRect t="17242" b="13793"/>
                <a:stretch/>
              </xdr:blipFill>
              <xdr:spPr>
                <a:xfrm>
                  <a:off x="6191251" y="1000125"/>
                  <a:ext cx="2457450" cy="190500"/>
                </a:xfrm>
                <a:prstGeom prst="rect">
                  <a:avLst/>
                </a:prstGeom>
              </xdr:spPr>
            </xdr:pic>
          </xdr:grpSp>
          <xdr:sp macro="" textlink="">
            <xdr:nvSpPr>
              <xdr:cNvPr id="85" name="Text Box 1">
                <a:hlinkClick xmlns:r="http://schemas.openxmlformats.org/officeDocument/2006/relationships" r:id="rId2"/>
              </xdr:cNvPr>
              <xdr:cNvSpPr txBox="1">
                <a:spLocks noChangeArrowheads="1"/>
              </xdr:cNvSpPr>
            </xdr:nvSpPr>
            <xdr:spPr bwMode="auto">
              <a:xfrm>
                <a:off x="381000" y="114300"/>
                <a:ext cx="8541889" cy="200025"/>
              </a:xfrm>
              <a:prstGeom prst="rect">
                <a:avLst/>
              </a:prstGeom>
              <a:solidFill>
                <a:srgbClr val="6E2449"/>
              </a:solidFill>
              <a:ln>
                <a:headEnd/>
                <a:tailEnd/>
              </a:ln>
              <a:effectLst/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wrap="square" lIns="27432" tIns="27432" rIns="108000" bIns="36000" anchor="ctr" upright="1"/>
              <a:lstStyle/>
              <a:p>
                <a:pPr algn="r" rtl="0">
                  <a:defRPr sz="1000"/>
                </a:pPr>
                <a:r>
                  <a:rPr lang="pl-PL" sz="1000" b="1" i="0" u="none" strike="noStrike" baseline="0">
                    <a:solidFill>
                      <a:schemeClr val="bg1"/>
                    </a:solidFill>
                    <a:latin typeface="+mn-lt"/>
                  </a:rPr>
                  <a:t>www.akkom.net.pl      </a:t>
                </a:r>
                <a:endParaRPr lang="pl-PL" sz="1000" b="1">
                  <a:solidFill>
                    <a:schemeClr val="bg1"/>
                  </a:solidFill>
                </a:endParaRPr>
              </a:p>
            </xdr:txBody>
          </xdr:sp>
        </xdr:grpSp>
        <xdr:pic>
          <xdr:nvPicPr>
            <xdr:cNvPr id="83" name="Obraz 82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4777" y="266700"/>
              <a:ext cx="1781174" cy="714375"/>
            </a:xfrm>
            <a:prstGeom prst="rect">
              <a:avLst/>
            </a:prstGeom>
          </xdr:spPr>
        </xdr:pic>
      </xdr:grpSp>
      <xdr:grpSp>
        <xdr:nvGrpSpPr>
          <xdr:cNvPr id="74" name="Grupa 73"/>
          <xdr:cNvGrpSpPr/>
        </xdr:nvGrpSpPr>
        <xdr:grpSpPr>
          <a:xfrm>
            <a:off x="4171951" y="342900"/>
            <a:ext cx="4581526" cy="609600"/>
            <a:chOff x="4048126" y="409575"/>
            <a:chExt cx="4581526" cy="609600"/>
          </a:xfrm>
        </xdr:grpSpPr>
        <xdr:grpSp>
          <xdr:nvGrpSpPr>
            <xdr:cNvPr id="75" name="Grupa 74"/>
            <xdr:cNvGrpSpPr/>
          </xdr:nvGrpSpPr>
          <xdr:grpSpPr>
            <a:xfrm>
              <a:off x="4572003" y="533400"/>
              <a:ext cx="4057649" cy="399600"/>
              <a:chOff x="9658351" y="1628775"/>
              <a:chExt cx="4253590" cy="399600"/>
            </a:xfrm>
          </xdr:grpSpPr>
          <xdr:sp macro="" textlink="">
            <xdr:nvSpPr>
              <xdr:cNvPr id="77" name="Prostokąt zaokrąglony 76">
                <a:hlinkClick xmlns:r="http://schemas.openxmlformats.org/officeDocument/2006/relationships" r:id="rId6" tooltip="Uzupełnij dane osobowe"/>
              </xdr:cNvPr>
              <xdr:cNvSpPr/>
            </xdr:nvSpPr>
            <xdr:spPr>
              <a:xfrm>
                <a:off x="9658351" y="1628775"/>
                <a:ext cx="754769" cy="399600"/>
              </a:xfrm>
              <a:prstGeom prst="roundRect">
                <a:avLst/>
              </a:prstGeom>
              <a:solidFill>
                <a:schemeClr val="accent4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lang="pl-PL" sz="1000" b="1"/>
                  <a:t>Dane </a:t>
                </a:r>
                <a:br>
                  <a:rPr lang="pl-PL" sz="1000" b="1"/>
                </a:br>
                <a:r>
                  <a:rPr lang="pl-PL" sz="1000" b="1"/>
                  <a:t>osobowe</a:t>
                </a:r>
                <a:endParaRPr lang="en-US" sz="1000" b="1"/>
              </a:p>
            </xdr:txBody>
          </xdr:sp>
          <xdr:sp macro="" textlink="">
            <xdr:nvSpPr>
              <xdr:cNvPr id="78" name="Prostokąt zaokrąglony 77">
                <a:hlinkClick xmlns:r="http://schemas.openxmlformats.org/officeDocument/2006/relationships" r:id="rId1" tooltip="Zaznacz do czego wykorzystujesz program Excel"/>
              </xdr:cNvPr>
              <xdr:cNvSpPr/>
            </xdr:nvSpPr>
            <xdr:spPr>
              <a:xfrm>
                <a:off x="10461989" y="1630575"/>
                <a:ext cx="1256400" cy="396000"/>
              </a:xfrm>
              <a:prstGeom prst="roundRect">
                <a:avLst/>
              </a:prstGeom>
              <a:solidFill>
                <a:srgbClr val="6E2449"/>
              </a:solidFill>
              <a:ln>
                <a:headEnd/>
                <a:tailE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wrap="square" lIns="27432" tIns="27432" rIns="0" bIns="0" anchor="ctr" upright="1"/>
              <a:lstStyle/>
              <a:p>
                <a:pPr algn="ctr"/>
                <a:r>
                  <a:rPr lang="en-US" sz="900" b="1"/>
                  <a:t>Zaznacz</a:t>
                </a:r>
                <a:r>
                  <a:rPr lang="pl-PL" sz="900" b="1"/>
                  <a:t> do czego używasz program Excel</a:t>
                </a:r>
                <a:endParaRPr lang="en-US" sz="900" b="1"/>
              </a:p>
            </xdr:txBody>
          </xdr:sp>
          <xdr:sp macro="" textlink="">
            <xdr:nvSpPr>
              <xdr:cNvPr id="79" name="Prostokąt zaokrąglony 78">
                <a:hlinkClick xmlns:r="http://schemas.openxmlformats.org/officeDocument/2006/relationships" r:id="rId7" tooltip="Wypełnij test"/>
              </xdr:cNvPr>
              <xdr:cNvSpPr/>
            </xdr:nvSpPr>
            <xdr:spPr>
              <a:xfrm>
                <a:off x="12570897" y="1628775"/>
                <a:ext cx="754769" cy="399600"/>
              </a:xfrm>
              <a:prstGeom prst="roundRect">
                <a:avLst/>
              </a:prstGeom>
              <a:solidFill>
                <a:srgbClr val="CD6599"/>
              </a:solidFill>
              <a:ln>
                <a:headEnd/>
                <a:tailE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wrap="square" lIns="27432" tIns="27432" rIns="0" bIns="0" anchor="ctr" upright="1"/>
              <a:lstStyle/>
              <a:p>
                <a:pPr marL="0" indent="0" algn="ctr" rtl="0">
                  <a:defRPr sz="1000"/>
                </a:pPr>
                <a:r>
                  <a:rPr lang="pl-PL" sz="900" b="1" i="0" u="none" strike="noStrike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rPr>
                  <a:t>Test</a:t>
                </a:r>
                <a:endParaRPr lang="en-US" sz="900" b="1" i="0" u="none" strike="noStrike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80" name="Prostokąt zaokrąglony 79">
                <a:hlinkClick xmlns:r="http://schemas.openxmlformats.org/officeDocument/2006/relationships" r:id="rId8" tooltip="Przydatne uwagi po wypełnieniu testu"/>
              </xdr:cNvPr>
              <xdr:cNvSpPr/>
            </xdr:nvSpPr>
            <xdr:spPr>
              <a:xfrm>
                <a:off x="13374536" y="1630575"/>
                <a:ext cx="537405" cy="396000"/>
              </a:xfrm>
              <a:prstGeom prst="roundRect">
                <a:avLst/>
              </a:prstGeom>
              <a:solidFill>
                <a:srgbClr val="00B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lang="pl-PL" sz="1000" b="1"/>
                  <a:t>Uwagi</a:t>
                </a:r>
                <a:endParaRPr lang="en-US" sz="1000" b="1"/>
              </a:p>
            </xdr:txBody>
          </xdr:sp>
          <xdr:sp macro="" textlink="">
            <xdr:nvSpPr>
              <xdr:cNvPr id="81" name="Prostokąt zaokrąglony 80">
                <a:hlinkClick xmlns:r="http://schemas.openxmlformats.org/officeDocument/2006/relationships" r:id="rId9" tooltip="Zobacz szczegółową analizę Twoich potrzeb"/>
              </xdr:cNvPr>
              <xdr:cNvSpPr/>
            </xdr:nvSpPr>
            <xdr:spPr>
              <a:xfrm>
                <a:off x="11767259" y="1628775"/>
                <a:ext cx="754769" cy="399600"/>
              </a:xfrm>
              <a:prstGeom prst="roundRect">
                <a:avLst/>
              </a:prstGeom>
              <a:solidFill>
                <a:srgbClr val="BD1E0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lang="pl-PL" sz="1000" b="1"/>
                  <a:t>Analiza szczegółowa</a:t>
                </a:r>
                <a:endParaRPr lang="en-US" sz="1000" b="1"/>
              </a:p>
            </xdr:txBody>
          </xdr:sp>
        </xdr:grpSp>
        <xdr:sp macro="" textlink="">
          <xdr:nvSpPr>
            <xdr:cNvPr id="76" name="Strzałka w lewo 75">
              <a:hlinkClick xmlns:r="http://schemas.openxmlformats.org/officeDocument/2006/relationships" r:id="rId10" tooltip="Powrót do wstępu"/>
            </xdr:cNvPr>
            <xdr:cNvSpPr/>
          </xdr:nvSpPr>
          <xdr:spPr>
            <a:xfrm>
              <a:off x="4048126" y="409575"/>
              <a:ext cx="476250" cy="609600"/>
            </a:xfrm>
            <a:prstGeom prst="leftArrow">
              <a:avLst/>
            </a:prstGeom>
            <a:solidFill>
              <a:srgbClr val="0070C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pl-PL" sz="1000" b="1"/>
                <a:t>Menu</a:t>
              </a:r>
              <a:endParaRPr lang="en-US" sz="1000" b="1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29</xdr:row>
      <xdr:rowOff>0</xdr:rowOff>
    </xdr:from>
    <xdr:to>
      <xdr:col>9</xdr:col>
      <xdr:colOff>585750</xdr:colOff>
      <xdr:row>29</xdr:row>
      <xdr:rowOff>0</xdr:rowOff>
    </xdr:to>
    <xdr:cxnSp macro="">
      <xdr:nvCxnSpPr>
        <xdr:cNvPr id="19" name="Łącznik prostoliniowy 18"/>
        <xdr:cNvCxnSpPr/>
      </xdr:nvCxnSpPr>
      <xdr:spPr>
        <a:xfrm>
          <a:off x="238125" y="15382875"/>
          <a:ext cx="5167275" cy="0"/>
        </a:xfrm>
        <a:prstGeom prst="line">
          <a:avLst/>
        </a:prstGeom>
        <a:ln>
          <a:solidFill>
            <a:srgbClr val="993366"/>
          </a:solidFill>
        </a:ln>
        <a:effectLst>
          <a:outerShdw blurRad="50800" dist="38100" dir="2700000" algn="tl" rotWithShape="0">
            <a:prstClr val="black">
              <a:alpha val="13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30</xdr:row>
      <xdr:rowOff>0</xdr:rowOff>
    </xdr:from>
    <xdr:to>
      <xdr:col>9</xdr:col>
      <xdr:colOff>585750</xdr:colOff>
      <xdr:row>30</xdr:row>
      <xdr:rowOff>0</xdr:rowOff>
    </xdr:to>
    <xdr:cxnSp macro="">
      <xdr:nvCxnSpPr>
        <xdr:cNvPr id="20" name="Łącznik prostoliniowy 19"/>
        <xdr:cNvCxnSpPr/>
      </xdr:nvCxnSpPr>
      <xdr:spPr>
        <a:xfrm>
          <a:off x="238125" y="15678150"/>
          <a:ext cx="5167275" cy="0"/>
        </a:xfrm>
        <a:prstGeom prst="line">
          <a:avLst/>
        </a:prstGeom>
        <a:ln>
          <a:solidFill>
            <a:srgbClr val="993366"/>
          </a:solidFill>
        </a:ln>
        <a:effectLst>
          <a:outerShdw blurRad="50800" dist="38100" dir="2700000" algn="tl" rotWithShape="0">
            <a:prstClr val="black">
              <a:alpha val="13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31</xdr:row>
      <xdr:rowOff>0</xdr:rowOff>
    </xdr:from>
    <xdr:to>
      <xdr:col>9</xdr:col>
      <xdr:colOff>585750</xdr:colOff>
      <xdr:row>31</xdr:row>
      <xdr:rowOff>0</xdr:rowOff>
    </xdr:to>
    <xdr:cxnSp macro="">
      <xdr:nvCxnSpPr>
        <xdr:cNvPr id="21" name="Łącznik prostoliniowy 20"/>
        <xdr:cNvCxnSpPr/>
      </xdr:nvCxnSpPr>
      <xdr:spPr>
        <a:xfrm>
          <a:off x="238125" y="15973425"/>
          <a:ext cx="5167275" cy="0"/>
        </a:xfrm>
        <a:prstGeom prst="line">
          <a:avLst/>
        </a:prstGeom>
        <a:ln>
          <a:solidFill>
            <a:srgbClr val="993366"/>
          </a:solidFill>
        </a:ln>
        <a:effectLst>
          <a:outerShdw blurRad="50800" dist="38100" dir="2700000" algn="tl" rotWithShape="0">
            <a:prstClr val="black">
              <a:alpha val="13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299484</xdr:colOff>
      <xdr:row>2</xdr:row>
      <xdr:rowOff>66675</xdr:rowOff>
    </xdr:from>
    <xdr:to>
      <xdr:col>2</xdr:col>
      <xdr:colOff>2143125</xdr:colOff>
      <xdr:row>3</xdr:row>
      <xdr:rowOff>152401</xdr:rowOff>
    </xdr:to>
    <xdr:grpSp>
      <xdr:nvGrpSpPr>
        <xdr:cNvPr id="2" name="Grupa 1"/>
        <xdr:cNvGrpSpPr/>
      </xdr:nvGrpSpPr>
      <xdr:grpSpPr>
        <a:xfrm>
          <a:off x="423309" y="1543050"/>
          <a:ext cx="2196066" cy="809626"/>
          <a:chOff x="785259" y="1562100"/>
          <a:chExt cx="2196066" cy="828675"/>
        </a:xfrm>
      </xdr:grpSpPr>
      <xdr:sp macro="" textlink="">
        <xdr:nvSpPr>
          <xdr:cNvPr id="138" name="Strzałka w prawo 137"/>
          <xdr:cNvSpPr/>
        </xdr:nvSpPr>
        <xdr:spPr>
          <a:xfrm rot="5400000">
            <a:off x="890324" y="2037700"/>
            <a:ext cx="291426" cy="414724"/>
          </a:xfrm>
          <a:prstGeom prst="rightArrow">
            <a:avLst/>
          </a:prstGeom>
          <a:solidFill>
            <a:srgbClr val="6E2449"/>
          </a:solidFill>
          <a:ln>
            <a:headEnd/>
            <a:tailEnd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wrap="square" lIns="27432" tIns="27432" rIns="0" bIns="0" anchor="ctr" upright="1"/>
          <a:lstStyle/>
          <a:p>
            <a:pPr marL="0" indent="0" algn="ctr" rtl="0">
              <a:defRPr sz="1000"/>
            </a:pPr>
            <a:endParaRPr lang="pl-PL" sz="900" b="1" i="0" u="none" strike="noStrike" baseline="0">
              <a:solidFill>
                <a:schemeClr val="bg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34" name="Prostokąt zaokrąglony 133"/>
          <xdr:cNvSpPr/>
        </xdr:nvSpPr>
        <xdr:spPr>
          <a:xfrm>
            <a:off x="1172485" y="1562100"/>
            <a:ext cx="1808840" cy="362755"/>
          </a:xfrm>
          <a:prstGeom prst="roundRect">
            <a:avLst/>
          </a:prstGeom>
          <a:ln w="12700">
            <a:solidFill>
              <a:srgbClr val="993366"/>
            </a:solidFill>
            <a:prstDash val="solid"/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lIns="0" tIns="0" rIns="0" bIns="0" rtlCol="0" anchor="ctr"/>
          <a:lstStyle/>
          <a:p>
            <a:pPr marL="0" indent="0" algn="ctr"/>
            <a:r>
              <a:rPr lang="en-US" sz="1000" b="1">
                <a:solidFill>
                  <a:srgbClr val="660033"/>
                </a:solidFill>
                <a:latin typeface="+mn-lt"/>
                <a:ea typeface="+mn-ea"/>
                <a:cs typeface="+mn-cs"/>
              </a:rPr>
              <a:t>Zaznacz </a:t>
            </a:r>
            <a:r>
              <a:rPr lang="pl-PL" sz="1000" b="1">
                <a:solidFill>
                  <a:srgbClr val="660033"/>
                </a:solidFill>
                <a:latin typeface="+mn-lt"/>
                <a:ea typeface="+mn-ea"/>
                <a:cs typeface="+mn-cs"/>
              </a:rPr>
              <a:t>do czego wykorzystujesz program Excel</a:t>
            </a:r>
            <a:endParaRPr lang="en-US" sz="1000" b="1">
              <a:solidFill>
                <a:srgbClr val="660033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9" name="Elipsa 118"/>
          <xdr:cNvSpPr/>
        </xdr:nvSpPr>
        <xdr:spPr>
          <a:xfrm>
            <a:off x="785259" y="1664415"/>
            <a:ext cx="478866" cy="474372"/>
          </a:xfrm>
          <a:prstGeom prst="ellipse">
            <a:avLst/>
          </a:prstGeom>
          <a:solidFill>
            <a:srgbClr val="6E2449"/>
          </a:solidFill>
          <a:ln>
            <a:headEnd/>
            <a:tailEnd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wrap="square" lIns="27432" tIns="27432" rIns="0" bIns="0" anchor="ctr" upright="1"/>
          <a:lstStyle/>
          <a:p>
            <a:pPr marL="0" indent="0" algn="ctr" rtl="0">
              <a:defRPr sz="1000"/>
            </a:pPr>
            <a:r>
              <a:rPr lang="pl-PL" sz="900" b="1" i="0" u="none" strike="noStrike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Krok 2</a:t>
            </a:r>
            <a:endParaRPr lang="en-US" sz="900" b="1" i="0" u="none" strike="noStrike" baseline="0">
              <a:solidFill>
                <a:schemeClr val="bg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</xdr:col>
      <xdr:colOff>38098</xdr:colOff>
      <xdr:row>26</xdr:row>
      <xdr:rowOff>47628</xdr:rowOff>
    </xdr:from>
    <xdr:to>
      <xdr:col>2</xdr:col>
      <xdr:colOff>1885950</xdr:colOff>
      <xdr:row>26</xdr:row>
      <xdr:rowOff>426097</xdr:rowOff>
    </xdr:to>
    <xdr:sp macro="" textlink="">
      <xdr:nvSpPr>
        <xdr:cNvPr id="141" name="Prostokąt zaokrąglony 140"/>
        <xdr:cNvSpPr/>
      </xdr:nvSpPr>
      <xdr:spPr>
        <a:xfrm>
          <a:off x="1285873" y="9296403"/>
          <a:ext cx="1847852" cy="378469"/>
        </a:xfrm>
        <a:prstGeom prst="roundRect">
          <a:avLst/>
        </a:prstGeom>
        <a:ln w="12700">
          <a:solidFill>
            <a:srgbClr val="993366"/>
          </a:solidFill>
          <a:prstDash val="solid"/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0" tIns="0" rIns="0" bIns="0" rtlCol="0" anchor="ctr"/>
        <a:lstStyle/>
        <a:p>
          <a:pPr marL="0" indent="0" algn="ctr" rtl="0">
            <a:defRPr sz="1000"/>
          </a:pPr>
          <a:r>
            <a:rPr lang="pl-PL" sz="1000" b="1">
              <a:solidFill>
                <a:srgbClr val="A20051"/>
              </a:solidFill>
              <a:latin typeface="+mn-lt"/>
              <a:ea typeface="+mn-ea"/>
              <a:cs typeface="+mn-cs"/>
            </a:rPr>
            <a:t>Zaznacz jak często wykorzystujesz program Excel</a:t>
          </a:r>
        </a:p>
      </xdr:txBody>
    </xdr:sp>
    <xdr:clientData/>
  </xdr:twoCellAnchor>
  <xdr:twoCellAnchor>
    <xdr:from>
      <xdr:col>2</xdr:col>
      <xdr:colOff>9525</xdr:colOff>
      <xdr:row>26</xdr:row>
      <xdr:rowOff>428624</xdr:rowOff>
    </xdr:from>
    <xdr:to>
      <xdr:col>2</xdr:col>
      <xdr:colOff>424249</xdr:colOff>
      <xdr:row>26</xdr:row>
      <xdr:rowOff>740609</xdr:rowOff>
    </xdr:to>
    <xdr:sp macro="" textlink="">
      <xdr:nvSpPr>
        <xdr:cNvPr id="142" name="Strzałka w prawo 141"/>
        <xdr:cNvSpPr/>
      </xdr:nvSpPr>
      <xdr:spPr>
        <a:xfrm rot="5400000">
          <a:off x="1308669" y="9626030"/>
          <a:ext cx="311985" cy="414724"/>
        </a:xfrm>
        <a:prstGeom prst="rightArrow">
          <a:avLst/>
        </a:prstGeom>
        <a:solidFill>
          <a:srgbClr val="6E2449"/>
        </a:solidFill>
        <a:ln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27432" tIns="27432" rIns="0" bIns="0" anchor="ctr" upright="1"/>
        <a:lstStyle/>
        <a:p>
          <a:pPr marL="0" indent="0" algn="ctr" rtl="0">
            <a:defRPr sz="1000"/>
          </a:pPr>
          <a:endParaRPr lang="pl-PL" sz="900" b="1" i="0" u="none" strike="noStrike" baseline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19050</xdr:colOff>
      <xdr:row>6</xdr:row>
      <xdr:rowOff>66675</xdr:rowOff>
    </xdr:from>
    <xdr:to>
      <xdr:col>31</xdr:col>
      <xdr:colOff>466725</xdr:colOff>
      <xdr:row>14</xdr:row>
      <xdr:rowOff>254453</xdr:rowOff>
    </xdr:to>
    <xdr:grpSp>
      <xdr:nvGrpSpPr>
        <xdr:cNvPr id="151" name="Grupa 150"/>
        <xdr:cNvGrpSpPr/>
      </xdr:nvGrpSpPr>
      <xdr:grpSpPr>
        <a:xfrm>
          <a:off x="5562600" y="2924175"/>
          <a:ext cx="6705600" cy="2549978"/>
          <a:chOff x="5486207" y="10381550"/>
          <a:chExt cx="9179629" cy="2720351"/>
        </a:xfrm>
      </xdr:grpSpPr>
      <xdr:graphicFrame macro="">
        <xdr:nvGraphicFramePr>
          <xdr:cNvPr id="152" name="Wykres 151"/>
          <xdr:cNvGraphicFramePr/>
        </xdr:nvGraphicFramePr>
        <xdr:xfrm>
          <a:off x="5486207" y="10381550"/>
          <a:ext cx="7983497" cy="25241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53" name="Wykres 152"/>
          <xdr:cNvGraphicFramePr/>
        </xdr:nvGraphicFramePr>
        <xdr:xfrm>
          <a:off x="12824724" y="10432346"/>
          <a:ext cx="1841112" cy="266955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2</xdr:col>
      <xdr:colOff>1666875</xdr:colOff>
      <xdr:row>39</xdr:row>
      <xdr:rowOff>28574</xdr:rowOff>
    </xdr:from>
    <xdr:to>
      <xdr:col>4</xdr:col>
      <xdr:colOff>149249</xdr:colOff>
      <xdr:row>41</xdr:row>
      <xdr:rowOff>95249</xdr:rowOff>
    </xdr:to>
    <xdr:grpSp>
      <xdr:nvGrpSpPr>
        <xdr:cNvPr id="9" name="Grupa 8"/>
        <xdr:cNvGrpSpPr/>
      </xdr:nvGrpSpPr>
      <xdr:grpSpPr>
        <a:xfrm>
          <a:off x="2143125" y="12382499"/>
          <a:ext cx="2616224" cy="485775"/>
          <a:chOff x="2152650" y="12382499"/>
          <a:chExt cx="2616224" cy="485775"/>
        </a:xfrm>
      </xdr:grpSpPr>
      <xdr:cxnSp macro="">
        <xdr:nvCxnSpPr>
          <xdr:cNvPr id="61" name="Łącznik prosty ze strzałką 60"/>
          <xdr:cNvCxnSpPr/>
        </xdr:nvCxnSpPr>
        <xdr:spPr>
          <a:xfrm flipV="1">
            <a:off x="2428874" y="12830175"/>
            <a:ext cx="2340000" cy="19050"/>
          </a:xfrm>
          <a:prstGeom prst="straightConnector1">
            <a:avLst/>
          </a:prstGeom>
          <a:ln w="19050">
            <a:solidFill>
              <a:srgbClr val="CD6599"/>
            </a:solidFill>
            <a:prstDash val="dash"/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2" name="Prostokąt zaokrąglony 61">
            <a:hlinkClick xmlns:r="http://schemas.openxmlformats.org/officeDocument/2006/relationships" r:id="rId3" tooltip="Wypełnij test"/>
          </xdr:cNvPr>
          <xdr:cNvSpPr/>
        </xdr:nvSpPr>
        <xdr:spPr>
          <a:xfrm>
            <a:off x="2906664" y="12382500"/>
            <a:ext cx="1755427" cy="371475"/>
          </a:xfrm>
          <a:prstGeom prst="roundRect">
            <a:avLst/>
          </a:prstGeom>
          <a:ln w="12700">
            <a:solidFill>
              <a:srgbClr val="CD6599"/>
            </a:solidFill>
            <a:prstDash val="solid"/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lIns="0" tIns="0" rIns="0" bIns="0" rtlCol="0" anchor="ctr"/>
          <a:lstStyle/>
          <a:p>
            <a:pPr marL="0" indent="0" algn="ctr"/>
            <a:r>
              <a:rPr lang="pl-PL" sz="1000" b="1">
                <a:solidFill>
                  <a:srgbClr val="660033"/>
                </a:solidFill>
                <a:latin typeface="+mn-lt"/>
                <a:ea typeface="+mn-ea"/>
                <a:cs typeface="+mn-cs"/>
              </a:rPr>
              <a:t>Wypełnij test</a:t>
            </a:r>
            <a:endParaRPr lang="en-US" sz="1000" b="1">
              <a:solidFill>
                <a:srgbClr val="660033"/>
              </a:solidFill>
              <a:latin typeface="+mn-lt"/>
              <a:ea typeface="+mn-ea"/>
              <a:cs typeface="+mn-cs"/>
            </a:endParaRPr>
          </a:p>
        </xdr:txBody>
      </xdr:sp>
      <xdr:grpSp>
        <xdr:nvGrpSpPr>
          <xdr:cNvPr id="52" name="Grupa 51"/>
          <xdr:cNvGrpSpPr/>
        </xdr:nvGrpSpPr>
        <xdr:grpSpPr>
          <a:xfrm>
            <a:off x="2152650" y="12382499"/>
            <a:ext cx="714375" cy="485775"/>
            <a:chOff x="1581150" y="12411074"/>
            <a:chExt cx="714375" cy="485775"/>
          </a:xfrm>
        </xdr:grpSpPr>
        <xdr:sp macro="" textlink="">
          <xdr:nvSpPr>
            <xdr:cNvPr id="159" name="Strzałka w prawo 158">
              <a:hlinkClick xmlns:r="http://schemas.openxmlformats.org/officeDocument/2006/relationships" r:id="rId3" tooltip="Wypełnij test"/>
            </xdr:cNvPr>
            <xdr:cNvSpPr/>
          </xdr:nvSpPr>
          <xdr:spPr>
            <a:xfrm>
              <a:off x="1971675" y="12458701"/>
              <a:ext cx="323850" cy="400050"/>
            </a:xfrm>
            <a:prstGeom prst="rightArrow">
              <a:avLst/>
            </a:prstGeom>
            <a:solidFill>
              <a:srgbClr val="CD6599"/>
            </a:solidFill>
            <a:ln>
              <a:headEnd/>
              <a:tailE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vertOverflow="clip" wrap="square" lIns="27432" tIns="27432" rIns="0" bIns="0" anchor="ctr" upright="1"/>
            <a:lstStyle/>
            <a:p>
              <a:pPr marL="0" indent="0" algn="ctr" rtl="0">
                <a:defRPr sz="1000"/>
              </a:pPr>
              <a:endParaRPr lang="pl-PL" sz="900" b="1" i="0" u="none" strike="noStrike" baseline="0">
                <a:solidFill>
                  <a:schemeClr val="bg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63" name="Elipsa 62">
              <a:hlinkClick xmlns:r="http://schemas.openxmlformats.org/officeDocument/2006/relationships" r:id="rId3" tooltip="Wypełnij test"/>
            </xdr:cNvPr>
            <xdr:cNvSpPr/>
          </xdr:nvSpPr>
          <xdr:spPr>
            <a:xfrm>
              <a:off x="1581150" y="12411074"/>
              <a:ext cx="482649" cy="485775"/>
            </a:xfrm>
            <a:prstGeom prst="ellipse">
              <a:avLst/>
            </a:prstGeom>
            <a:solidFill>
              <a:srgbClr val="CD6599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marL="0" indent="0" algn="ctr" rtl="0">
                <a:defRPr sz="1000"/>
              </a:pPr>
              <a:r>
                <a:rPr lang="pl-PL" sz="900" b="1">
                  <a:solidFill>
                    <a:schemeClr val="lt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  <a:latin typeface="+mn-lt"/>
                  <a:ea typeface="+mn-ea"/>
                  <a:cs typeface="+mn-cs"/>
                </a:rPr>
                <a:t>Krok 4</a:t>
              </a:r>
              <a:endParaRPr lang="en-US" sz="900" b="1">
                <a:solidFill>
                  <a:schemeClr val="lt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1</xdr:col>
      <xdr:colOff>259557</xdr:colOff>
      <xdr:row>33</xdr:row>
      <xdr:rowOff>26193</xdr:rowOff>
    </xdr:from>
    <xdr:to>
      <xdr:col>2</xdr:col>
      <xdr:colOff>619125</xdr:colOff>
      <xdr:row>36</xdr:row>
      <xdr:rowOff>47625</xdr:rowOff>
    </xdr:to>
    <xdr:sp macro="" textlink="">
      <xdr:nvSpPr>
        <xdr:cNvPr id="67" name="Strzałka w górę 66">
          <a:hlinkClick xmlns:r="http://schemas.openxmlformats.org/officeDocument/2006/relationships" r:id="rId4" tooltip="Powrót do góry"/>
        </xdr:cNvPr>
        <xdr:cNvSpPr/>
      </xdr:nvSpPr>
      <xdr:spPr>
        <a:xfrm>
          <a:off x="716757" y="11122818"/>
          <a:ext cx="711993" cy="650082"/>
        </a:xfrm>
        <a:prstGeom prst="upArrow">
          <a:avLst/>
        </a:prstGeom>
        <a:solidFill>
          <a:srgbClr val="7030A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indent="0" algn="ctr" rtl="0">
            <a:defRPr sz="1000"/>
          </a:pPr>
          <a:r>
            <a:rPr lang="pl-PL" sz="900" b="1">
              <a:solidFill>
                <a:schemeClr val="lt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Powrót</a:t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20</xdr:col>
      <xdr:colOff>321814</xdr:colOff>
      <xdr:row>0</xdr:row>
      <xdr:rowOff>1285873</xdr:rowOff>
    </xdr:to>
    <xdr:grpSp>
      <xdr:nvGrpSpPr>
        <xdr:cNvPr id="87" name="Grupa 86"/>
        <xdr:cNvGrpSpPr/>
      </xdr:nvGrpSpPr>
      <xdr:grpSpPr>
        <a:xfrm>
          <a:off x="123825" y="0"/>
          <a:ext cx="8522839" cy="1285873"/>
          <a:chOff x="295275" y="0"/>
          <a:chExt cx="8541889" cy="1285873"/>
        </a:xfrm>
      </xdr:grpSpPr>
      <xdr:grpSp>
        <xdr:nvGrpSpPr>
          <xdr:cNvPr id="88" name="Grupa 87"/>
          <xdr:cNvGrpSpPr/>
        </xdr:nvGrpSpPr>
        <xdr:grpSpPr>
          <a:xfrm>
            <a:off x="295275" y="0"/>
            <a:ext cx="8541889" cy="1285873"/>
            <a:chOff x="28575" y="19050"/>
            <a:chExt cx="8541889" cy="1285873"/>
          </a:xfrm>
        </xdr:grpSpPr>
        <xdr:grpSp>
          <xdr:nvGrpSpPr>
            <xdr:cNvPr id="97" name="Grupa 96"/>
            <xdr:cNvGrpSpPr/>
          </xdr:nvGrpSpPr>
          <xdr:grpSpPr>
            <a:xfrm>
              <a:off x="28575" y="19050"/>
              <a:ext cx="8541889" cy="1285873"/>
              <a:chOff x="381000" y="114300"/>
              <a:chExt cx="8541889" cy="1285873"/>
            </a:xfrm>
          </xdr:grpSpPr>
          <xdr:grpSp>
            <xdr:nvGrpSpPr>
              <xdr:cNvPr id="99" name="Grupa 98"/>
              <xdr:cNvGrpSpPr/>
            </xdr:nvGrpSpPr>
            <xdr:grpSpPr>
              <a:xfrm>
                <a:off x="381000" y="257175"/>
                <a:ext cx="8534400" cy="1142998"/>
                <a:chOff x="294458" y="95249"/>
                <a:chExt cx="8534400" cy="1142998"/>
              </a:xfrm>
            </xdr:grpSpPr>
            <xdr:grpSp>
              <xdr:nvGrpSpPr>
                <xdr:cNvPr id="101" name="Grupa 100"/>
                <xdr:cNvGrpSpPr/>
              </xdr:nvGrpSpPr>
              <xdr:grpSpPr>
                <a:xfrm>
                  <a:off x="294458" y="95249"/>
                  <a:ext cx="8534400" cy="1142998"/>
                  <a:chOff x="2742114" y="858417"/>
                  <a:chExt cx="4795125" cy="1158550"/>
                </a:xfrm>
              </xdr:grpSpPr>
              <xdr:sp macro="" textlink="">
                <xdr:nvSpPr>
                  <xdr:cNvPr id="103" name="pole tekstowe 102"/>
                  <xdr:cNvSpPr txBox="1"/>
                </xdr:nvSpPr>
                <xdr:spPr>
                  <a:xfrm>
                    <a:off x="2742572" y="858417"/>
                    <a:ext cx="4794667" cy="1158550"/>
                  </a:xfrm>
                  <a:prstGeom prst="roundRect">
                    <a:avLst>
                      <a:gd name="adj" fmla="val 9167"/>
                    </a:avLst>
                  </a:prstGeom>
                  <a:solidFill>
                    <a:schemeClr val="bg1"/>
                  </a:solidFill>
                  <a:ln/>
                </xdr:spPr>
                <xdr:style>
                  <a:lnRef idx="0">
                    <a:schemeClr val="accent2"/>
                  </a:lnRef>
                  <a:fillRef idx="3">
                    <a:schemeClr val="accent2"/>
                  </a:fillRef>
                  <a:effectRef idx="3">
                    <a:schemeClr val="accent2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wrap="square" rtlCol="0" anchor="t"/>
                  <a:lstStyle/>
                  <a:p>
                    <a:endParaRPr lang="pl-PL" sz="1100"/>
                  </a:p>
                </xdr:txBody>
              </xdr:sp>
              <xdr:grpSp>
                <xdr:nvGrpSpPr>
                  <xdr:cNvPr id="115" name="Grupa 114"/>
                  <xdr:cNvGrpSpPr/>
                </xdr:nvGrpSpPr>
                <xdr:grpSpPr>
                  <a:xfrm>
                    <a:off x="2742114" y="983924"/>
                    <a:ext cx="2265785" cy="911407"/>
                    <a:chOff x="1465764" y="2184074"/>
                    <a:chExt cx="2265785" cy="911407"/>
                  </a:xfrm>
                </xdr:grpSpPr>
                <xdr:sp macro="" textlink="">
                  <xdr:nvSpPr>
                    <xdr:cNvPr id="116" name="pole tekstowe 115"/>
                    <xdr:cNvSpPr txBox="1"/>
                  </xdr:nvSpPr>
                  <xdr:spPr>
                    <a:xfrm>
                      <a:off x="2498122" y="2184074"/>
                      <a:ext cx="1233427" cy="907532"/>
                    </a:xfrm>
                    <a:prstGeom prst="rect">
                      <a:avLst/>
                    </a:prstGeom>
                    <a:solidFill>
                      <a:schemeClr val="lt1"/>
                    </a:solidFill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pPr algn="ctr"/>
                      <a:r>
                        <a:rPr lang="pl-PL" sz="1100" b="1">
                          <a:solidFill>
                            <a:srgbClr val="993366"/>
                          </a:solidFill>
                        </a:rPr>
                        <a:t>Akademia Komputerowa AkKom</a:t>
                      </a:r>
                    </a:p>
                    <a:p>
                      <a:pPr marL="0" marR="0" indent="0" algn="ctr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r>
                        <a:rPr lang="pl-PL" sz="10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ul</a:t>
                      </a:r>
                      <a:r>
                        <a:rPr lang="pl-PL" sz="1000"/>
                        <a:t>. Zelwerowicza 18A, </a:t>
                      </a:r>
                      <a:r>
                        <a:rPr lang="pl-PL" sz="10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 Wrocław</a:t>
                      </a:r>
                    </a:p>
                    <a:p>
                      <a:pPr algn="ctr"/>
                      <a:r>
                        <a:rPr lang="pl-PL" sz="10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tel.: </a:t>
                      </a:r>
                      <a:r>
                        <a:rPr lang="pl-PL" sz="1000" b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71 79 67 360</a:t>
                      </a:r>
                      <a:endParaRPr lang="pl-PL" sz="1000">
                        <a:effectLst/>
                      </a:endParaRPr>
                    </a:p>
                    <a:p>
                      <a:pPr algn="ctr"/>
                      <a:r>
                        <a:rPr lang="pl-PL" sz="1000" b="0" i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tel. kom.: </a:t>
                      </a:r>
                      <a:r>
                        <a:rPr lang="pl-PL" sz="1000" b="1" i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512-96-44-50</a:t>
                      </a:r>
                      <a:endParaRPr lang="pl-PL" sz="1000">
                        <a:effectLst/>
                      </a:endParaRPr>
                    </a:p>
                    <a:p>
                      <a:pPr algn="ctr"/>
                      <a:r>
                        <a:rPr lang="pl-PL" sz="1000" b="0" i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e-mail:</a:t>
                      </a:r>
                      <a:r>
                        <a:rPr lang="pl-PL" sz="1000" b="0" i="0" baseline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 </a:t>
                      </a:r>
                      <a:r>
                        <a:rPr lang="pl-PL" sz="1000" b="1" i="0" baseline="0">
                          <a:solidFill>
                            <a:srgbClr val="C00000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biuro@akkom.net.pl</a:t>
                      </a:r>
                      <a:endParaRPr lang="pl-PL" sz="1000">
                        <a:solidFill>
                          <a:srgbClr val="C00000"/>
                        </a:solidFill>
                        <a:effectLst/>
                      </a:endParaRPr>
                    </a:p>
                    <a:p>
                      <a:pPr marL="0" marR="0" indent="0" algn="ctr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endParaRPr lang="pl-PL" sz="1000">
                        <a:effectLst/>
                      </a:endParaRPr>
                    </a:p>
                  </xdr:txBody>
                </xdr:sp>
                <xdr:sp macro="" textlink="">
                  <xdr:nvSpPr>
                    <xdr:cNvPr id="117" name="pole tekstowe 116">
                      <a:hlinkClick xmlns:r="http://schemas.openxmlformats.org/officeDocument/2006/relationships" r:id="rId5" tooltip="Więcej szkoleń na www.akkom.net.pl"/>
                    </xdr:cNvPr>
                    <xdr:cNvSpPr txBox="1"/>
                  </xdr:nvSpPr>
                  <xdr:spPr>
                    <a:xfrm>
                      <a:off x="1465764" y="2847832"/>
                      <a:ext cx="862782" cy="247649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r>
                        <a:rPr lang="pl-PL" sz="1050" b="1">
                          <a:solidFill>
                            <a:srgbClr val="993366"/>
                          </a:solidFill>
                          <a:latin typeface="+mn-lt"/>
                          <a:ea typeface="Tahoma" pitchFamily="34" charset="0"/>
                          <a:cs typeface="Tahoma" pitchFamily="34" charset="0"/>
                        </a:rPr>
                        <a:t>www.akkom.net.pl</a:t>
                      </a:r>
                    </a:p>
                    <a:p>
                      <a:endParaRPr lang="pl-PL" sz="1000">
                        <a:solidFill>
                          <a:srgbClr val="990099"/>
                        </a:solidFill>
                        <a:latin typeface="Tahoma" pitchFamily="34" charset="0"/>
                        <a:ea typeface="Tahoma" pitchFamily="34" charset="0"/>
                        <a:cs typeface="Tahoma" pitchFamily="34" charset="0"/>
                      </a:endParaRPr>
                    </a:p>
                  </xdr:txBody>
                </xdr:sp>
              </xdr:grpSp>
            </xdr:grpSp>
            <xdr:pic>
              <xdr:nvPicPr>
                <xdr:cNvPr id="102" name="Obraz 101">
                  <a:hlinkClick xmlns:r="http://schemas.openxmlformats.org/officeDocument/2006/relationships" r:id="rId6" tooltip="skorzystaj ze wszkoleń na www.akkom.net.pl"/>
                </xdr:cNvPr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7"/>
                <a:srcRect t="17242" b="13793"/>
                <a:stretch/>
              </xdr:blipFill>
              <xdr:spPr>
                <a:xfrm>
                  <a:off x="6191251" y="1000125"/>
                  <a:ext cx="2457450" cy="190500"/>
                </a:xfrm>
                <a:prstGeom prst="rect">
                  <a:avLst/>
                </a:prstGeom>
              </xdr:spPr>
            </xdr:pic>
          </xdr:grpSp>
          <xdr:sp macro="" textlink="">
            <xdr:nvSpPr>
              <xdr:cNvPr id="100" name="Text Box 1">
                <a:hlinkClick xmlns:r="http://schemas.openxmlformats.org/officeDocument/2006/relationships" r:id="rId5"/>
              </xdr:cNvPr>
              <xdr:cNvSpPr txBox="1">
                <a:spLocks noChangeArrowheads="1"/>
              </xdr:cNvSpPr>
            </xdr:nvSpPr>
            <xdr:spPr bwMode="auto">
              <a:xfrm>
                <a:off x="381000" y="114300"/>
                <a:ext cx="8541889" cy="200025"/>
              </a:xfrm>
              <a:prstGeom prst="rect">
                <a:avLst/>
              </a:prstGeom>
              <a:solidFill>
                <a:srgbClr val="6E2449"/>
              </a:solidFill>
              <a:ln>
                <a:headEnd/>
                <a:tailEnd/>
              </a:ln>
              <a:effectLst/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wrap="square" lIns="27432" tIns="27432" rIns="108000" bIns="36000" anchor="ctr" upright="1"/>
              <a:lstStyle/>
              <a:p>
                <a:pPr algn="r" rtl="0">
                  <a:defRPr sz="1000"/>
                </a:pPr>
                <a:r>
                  <a:rPr lang="pl-PL" sz="1000" b="1" i="0" u="none" strike="noStrike" baseline="0">
                    <a:solidFill>
                      <a:schemeClr val="bg1"/>
                    </a:solidFill>
                    <a:latin typeface="+mn-lt"/>
                  </a:rPr>
                  <a:t>www.akkom.net.pl      </a:t>
                </a:r>
                <a:endParaRPr lang="pl-PL" sz="1000" b="1">
                  <a:solidFill>
                    <a:schemeClr val="bg1"/>
                  </a:solidFill>
                </a:endParaRPr>
              </a:p>
            </xdr:txBody>
          </xdr:sp>
        </xdr:grpSp>
        <xdr:pic>
          <xdr:nvPicPr>
            <xdr:cNvPr id="98" name="Obraz 97"/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4777" y="266700"/>
              <a:ext cx="1781174" cy="714375"/>
            </a:xfrm>
            <a:prstGeom prst="rect">
              <a:avLst/>
            </a:prstGeom>
          </xdr:spPr>
        </xdr:pic>
      </xdr:grpSp>
      <xdr:grpSp>
        <xdr:nvGrpSpPr>
          <xdr:cNvPr id="89" name="Grupa 88"/>
          <xdr:cNvGrpSpPr/>
        </xdr:nvGrpSpPr>
        <xdr:grpSpPr>
          <a:xfrm>
            <a:off x="4171951" y="342900"/>
            <a:ext cx="4581526" cy="609600"/>
            <a:chOff x="4048126" y="409575"/>
            <a:chExt cx="4581526" cy="609600"/>
          </a:xfrm>
        </xdr:grpSpPr>
        <xdr:grpSp>
          <xdr:nvGrpSpPr>
            <xdr:cNvPr id="90" name="Grupa 89"/>
            <xdr:cNvGrpSpPr/>
          </xdr:nvGrpSpPr>
          <xdr:grpSpPr>
            <a:xfrm>
              <a:off x="4572003" y="533400"/>
              <a:ext cx="4057649" cy="399600"/>
              <a:chOff x="9658351" y="1628775"/>
              <a:chExt cx="4253590" cy="399600"/>
            </a:xfrm>
          </xdr:grpSpPr>
          <xdr:sp macro="" textlink="">
            <xdr:nvSpPr>
              <xdr:cNvPr id="92" name="Prostokąt zaokrąglony 91">
                <a:hlinkClick xmlns:r="http://schemas.openxmlformats.org/officeDocument/2006/relationships" r:id="rId9" tooltip="Uzupełnij dane osobowe"/>
              </xdr:cNvPr>
              <xdr:cNvSpPr/>
            </xdr:nvSpPr>
            <xdr:spPr>
              <a:xfrm>
                <a:off x="9658351" y="1628775"/>
                <a:ext cx="754769" cy="399600"/>
              </a:xfrm>
              <a:prstGeom prst="roundRect">
                <a:avLst/>
              </a:prstGeom>
              <a:solidFill>
                <a:schemeClr val="accent4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lang="pl-PL" sz="1000" b="1"/>
                  <a:t>Dane </a:t>
                </a:r>
                <a:br>
                  <a:rPr lang="pl-PL" sz="1000" b="1"/>
                </a:br>
                <a:r>
                  <a:rPr lang="pl-PL" sz="1000" b="1"/>
                  <a:t>osobowe</a:t>
                </a:r>
                <a:endParaRPr lang="en-US" sz="1000" b="1"/>
              </a:p>
            </xdr:txBody>
          </xdr:sp>
          <xdr:sp macro="" textlink="">
            <xdr:nvSpPr>
              <xdr:cNvPr id="93" name="Prostokąt zaokrąglony 92">
                <a:hlinkClick xmlns:r="http://schemas.openxmlformats.org/officeDocument/2006/relationships" r:id="rId4" tooltip="Zaznacz do czego wykorzystujesz program Excel"/>
              </xdr:cNvPr>
              <xdr:cNvSpPr/>
            </xdr:nvSpPr>
            <xdr:spPr>
              <a:xfrm>
                <a:off x="10461989" y="1630575"/>
                <a:ext cx="1256400" cy="396000"/>
              </a:xfrm>
              <a:prstGeom prst="roundRect">
                <a:avLst/>
              </a:prstGeom>
              <a:solidFill>
                <a:srgbClr val="6E2449"/>
              </a:solidFill>
              <a:ln>
                <a:headEnd/>
                <a:tailE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wrap="square" lIns="27432" tIns="27432" rIns="0" bIns="0" anchor="ctr" upright="1"/>
              <a:lstStyle/>
              <a:p>
                <a:pPr algn="ctr"/>
                <a:r>
                  <a:rPr lang="en-US" sz="900" b="1"/>
                  <a:t>Zaznacz</a:t>
                </a:r>
                <a:r>
                  <a:rPr lang="pl-PL" sz="900" b="1"/>
                  <a:t> do czego używasz program Excel</a:t>
                </a:r>
                <a:endParaRPr lang="en-US" sz="900" b="1"/>
              </a:p>
            </xdr:txBody>
          </xdr:sp>
          <xdr:sp macro="" textlink="">
            <xdr:nvSpPr>
              <xdr:cNvPr id="94" name="Prostokąt zaokrąglony 93">
                <a:hlinkClick xmlns:r="http://schemas.openxmlformats.org/officeDocument/2006/relationships" r:id="rId3" tooltip="Wypełnij test"/>
              </xdr:cNvPr>
              <xdr:cNvSpPr/>
            </xdr:nvSpPr>
            <xdr:spPr>
              <a:xfrm>
                <a:off x="12570897" y="1628775"/>
                <a:ext cx="754769" cy="399600"/>
              </a:xfrm>
              <a:prstGeom prst="roundRect">
                <a:avLst/>
              </a:prstGeom>
              <a:solidFill>
                <a:srgbClr val="CD6599"/>
              </a:solidFill>
              <a:ln>
                <a:headEnd/>
                <a:tailE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wrap="square" lIns="27432" tIns="27432" rIns="0" bIns="0" anchor="ctr" upright="1"/>
              <a:lstStyle/>
              <a:p>
                <a:pPr marL="0" indent="0" algn="ctr" rtl="0">
                  <a:defRPr sz="1000"/>
                </a:pPr>
                <a:r>
                  <a:rPr lang="pl-PL" sz="900" b="1" i="0" u="none" strike="noStrike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rPr>
                  <a:t>Test</a:t>
                </a:r>
                <a:endParaRPr lang="en-US" sz="900" b="1" i="0" u="none" strike="noStrike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95" name="Prostokąt zaokrąglony 94">
                <a:hlinkClick xmlns:r="http://schemas.openxmlformats.org/officeDocument/2006/relationships" r:id="rId10" tooltip="Przydatne uwagi po wypełnieniu testu"/>
              </xdr:cNvPr>
              <xdr:cNvSpPr/>
            </xdr:nvSpPr>
            <xdr:spPr>
              <a:xfrm>
                <a:off x="13374536" y="1630575"/>
                <a:ext cx="537405" cy="396000"/>
              </a:xfrm>
              <a:prstGeom prst="roundRect">
                <a:avLst/>
              </a:prstGeom>
              <a:solidFill>
                <a:srgbClr val="00B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lang="pl-PL" sz="1000" b="1"/>
                  <a:t>Uwagi</a:t>
                </a:r>
                <a:endParaRPr lang="en-US" sz="1000" b="1"/>
              </a:p>
            </xdr:txBody>
          </xdr:sp>
          <xdr:sp macro="" textlink="">
            <xdr:nvSpPr>
              <xdr:cNvPr id="96" name="Prostokąt zaokrąglony 95">
                <a:hlinkClick xmlns:r="http://schemas.openxmlformats.org/officeDocument/2006/relationships" r:id="rId11" tooltip="Zobacz szczegółową analizę Twoich potrzeb"/>
              </xdr:cNvPr>
              <xdr:cNvSpPr/>
            </xdr:nvSpPr>
            <xdr:spPr>
              <a:xfrm>
                <a:off x="11767259" y="1628775"/>
                <a:ext cx="754769" cy="399600"/>
              </a:xfrm>
              <a:prstGeom prst="roundRect">
                <a:avLst/>
              </a:prstGeom>
              <a:solidFill>
                <a:srgbClr val="BD1E0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lang="pl-PL" sz="1000" b="1"/>
                  <a:t>Analiza szczegółowa</a:t>
                </a:r>
                <a:endParaRPr lang="en-US" sz="1000" b="1"/>
              </a:p>
            </xdr:txBody>
          </xdr:sp>
        </xdr:grpSp>
        <xdr:sp macro="" textlink="">
          <xdr:nvSpPr>
            <xdr:cNvPr id="91" name="Strzałka w lewo 90">
              <a:hlinkClick xmlns:r="http://schemas.openxmlformats.org/officeDocument/2006/relationships" r:id="rId12" tooltip="Powrót do wstępu"/>
            </xdr:cNvPr>
            <xdr:cNvSpPr/>
          </xdr:nvSpPr>
          <xdr:spPr>
            <a:xfrm>
              <a:off x="4048126" y="409575"/>
              <a:ext cx="476250" cy="609600"/>
            </a:xfrm>
            <a:prstGeom prst="leftArrow">
              <a:avLst/>
            </a:prstGeom>
            <a:solidFill>
              <a:srgbClr val="0070C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pl-PL" sz="1000" b="1"/>
                <a:t>Menu</a:t>
              </a:r>
              <a:endParaRPr lang="en-US" sz="1000" b="1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</xdr:row>
          <xdr:rowOff>28575</xdr:rowOff>
        </xdr:from>
        <xdr:to>
          <xdr:col>6</xdr:col>
          <xdr:colOff>9525</xdr:colOff>
          <xdr:row>5</xdr:row>
          <xdr:rowOff>266700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</xdr:row>
          <xdr:rowOff>28575</xdr:rowOff>
        </xdr:from>
        <xdr:to>
          <xdr:col>9</xdr:col>
          <xdr:colOff>95250</xdr:colOff>
          <xdr:row>6</xdr:row>
          <xdr:rowOff>266700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</xdr:row>
          <xdr:rowOff>28575</xdr:rowOff>
        </xdr:from>
        <xdr:to>
          <xdr:col>9</xdr:col>
          <xdr:colOff>95250</xdr:colOff>
          <xdr:row>7</xdr:row>
          <xdr:rowOff>266700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28575</xdr:rowOff>
        </xdr:from>
        <xdr:to>
          <xdr:col>9</xdr:col>
          <xdr:colOff>95250</xdr:colOff>
          <xdr:row>8</xdr:row>
          <xdr:rowOff>266700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28575</xdr:rowOff>
        </xdr:from>
        <xdr:to>
          <xdr:col>9</xdr:col>
          <xdr:colOff>95250</xdr:colOff>
          <xdr:row>9</xdr:row>
          <xdr:rowOff>266700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28575</xdr:rowOff>
        </xdr:from>
        <xdr:to>
          <xdr:col>9</xdr:col>
          <xdr:colOff>95250</xdr:colOff>
          <xdr:row>10</xdr:row>
          <xdr:rowOff>266700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28575</xdr:rowOff>
        </xdr:from>
        <xdr:to>
          <xdr:col>9</xdr:col>
          <xdr:colOff>95250</xdr:colOff>
          <xdr:row>11</xdr:row>
          <xdr:rowOff>266700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28575</xdr:rowOff>
        </xdr:from>
        <xdr:to>
          <xdr:col>9</xdr:col>
          <xdr:colOff>95250</xdr:colOff>
          <xdr:row>12</xdr:row>
          <xdr:rowOff>266700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28575</xdr:rowOff>
        </xdr:from>
        <xdr:to>
          <xdr:col>9</xdr:col>
          <xdr:colOff>76200</xdr:colOff>
          <xdr:row>13</xdr:row>
          <xdr:rowOff>266700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</xdr:row>
          <xdr:rowOff>28575</xdr:rowOff>
        </xdr:from>
        <xdr:to>
          <xdr:col>9</xdr:col>
          <xdr:colOff>76200</xdr:colOff>
          <xdr:row>14</xdr:row>
          <xdr:rowOff>266700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28575</xdr:rowOff>
        </xdr:from>
        <xdr:to>
          <xdr:col>9</xdr:col>
          <xdr:colOff>76200</xdr:colOff>
          <xdr:row>15</xdr:row>
          <xdr:rowOff>266700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16</xdr:row>
          <xdr:rowOff>85725</xdr:rowOff>
        </xdr:from>
        <xdr:to>
          <xdr:col>9</xdr:col>
          <xdr:colOff>76200</xdr:colOff>
          <xdr:row>16</xdr:row>
          <xdr:rowOff>323850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17</xdr:row>
          <xdr:rowOff>28575</xdr:rowOff>
        </xdr:from>
        <xdr:to>
          <xdr:col>9</xdr:col>
          <xdr:colOff>76200</xdr:colOff>
          <xdr:row>17</xdr:row>
          <xdr:rowOff>266700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18</xdr:row>
          <xdr:rowOff>28575</xdr:rowOff>
        </xdr:from>
        <xdr:to>
          <xdr:col>9</xdr:col>
          <xdr:colOff>76200</xdr:colOff>
          <xdr:row>18</xdr:row>
          <xdr:rowOff>266700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19</xdr:row>
          <xdr:rowOff>28575</xdr:rowOff>
        </xdr:from>
        <xdr:to>
          <xdr:col>9</xdr:col>
          <xdr:colOff>76200</xdr:colOff>
          <xdr:row>19</xdr:row>
          <xdr:rowOff>266700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20</xdr:row>
          <xdr:rowOff>28575</xdr:rowOff>
        </xdr:from>
        <xdr:to>
          <xdr:col>9</xdr:col>
          <xdr:colOff>76200</xdr:colOff>
          <xdr:row>20</xdr:row>
          <xdr:rowOff>266700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21</xdr:row>
          <xdr:rowOff>28575</xdr:rowOff>
        </xdr:from>
        <xdr:to>
          <xdr:col>9</xdr:col>
          <xdr:colOff>76200</xdr:colOff>
          <xdr:row>21</xdr:row>
          <xdr:rowOff>266700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22</xdr:row>
          <xdr:rowOff>28575</xdr:rowOff>
        </xdr:from>
        <xdr:to>
          <xdr:col>9</xdr:col>
          <xdr:colOff>76200</xdr:colOff>
          <xdr:row>22</xdr:row>
          <xdr:rowOff>266700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23</xdr:row>
          <xdr:rowOff>85725</xdr:rowOff>
        </xdr:from>
        <xdr:to>
          <xdr:col>9</xdr:col>
          <xdr:colOff>76200</xdr:colOff>
          <xdr:row>23</xdr:row>
          <xdr:rowOff>323850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19050</xdr:rowOff>
        </xdr:from>
        <xdr:to>
          <xdr:col>2</xdr:col>
          <xdr:colOff>485775</xdr:colOff>
          <xdr:row>28</xdr:row>
          <xdr:rowOff>266700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29</xdr:row>
          <xdr:rowOff>28575</xdr:rowOff>
        </xdr:from>
        <xdr:to>
          <xdr:col>2</xdr:col>
          <xdr:colOff>485775</xdr:colOff>
          <xdr:row>29</xdr:row>
          <xdr:rowOff>276225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30</xdr:row>
          <xdr:rowOff>9525</xdr:rowOff>
        </xdr:from>
        <xdr:to>
          <xdr:col>2</xdr:col>
          <xdr:colOff>485775</xdr:colOff>
          <xdr:row>30</xdr:row>
          <xdr:rowOff>257175</xdr:rowOff>
        </xdr:to>
        <xdr:sp macro="" textlink="">
          <xdr:nvSpPr>
            <xdr:cNvPr id="12310" name="Option Button 22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31</xdr:row>
          <xdr:rowOff>19050</xdr:rowOff>
        </xdr:from>
        <xdr:to>
          <xdr:col>2</xdr:col>
          <xdr:colOff>485775</xdr:colOff>
          <xdr:row>31</xdr:row>
          <xdr:rowOff>266700</xdr:rowOff>
        </xdr:to>
        <xdr:sp macro="" textlink="">
          <xdr:nvSpPr>
            <xdr:cNvPr id="12311" name="Option Button 23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24</xdr:row>
          <xdr:rowOff>0</xdr:rowOff>
        </xdr:from>
        <xdr:to>
          <xdr:col>9</xdr:col>
          <xdr:colOff>85725</xdr:colOff>
          <xdr:row>24</xdr:row>
          <xdr:rowOff>238125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1647825</xdr:colOff>
      <xdr:row>34</xdr:row>
      <xdr:rowOff>190500</xdr:rowOff>
    </xdr:from>
    <xdr:to>
      <xdr:col>10</xdr:col>
      <xdr:colOff>47625</xdr:colOff>
      <xdr:row>37</xdr:row>
      <xdr:rowOff>180975</xdr:rowOff>
    </xdr:to>
    <xdr:grpSp>
      <xdr:nvGrpSpPr>
        <xdr:cNvPr id="10" name="Grupa 9"/>
        <xdr:cNvGrpSpPr/>
      </xdr:nvGrpSpPr>
      <xdr:grpSpPr>
        <a:xfrm>
          <a:off x="2124075" y="11496675"/>
          <a:ext cx="3409950" cy="619125"/>
          <a:chOff x="2124075" y="11496675"/>
          <a:chExt cx="3409950" cy="619125"/>
        </a:xfrm>
      </xdr:grpSpPr>
      <xdr:sp macro="" textlink="">
        <xdr:nvSpPr>
          <xdr:cNvPr id="146" name="Prostokąt zaokrąglony 145">
            <a:hlinkClick xmlns:r="http://schemas.openxmlformats.org/officeDocument/2006/relationships" r:id="rId11" tooltip="Zobacz analizę szczegółową"/>
          </xdr:cNvPr>
          <xdr:cNvSpPr/>
        </xdr:nvSpPr>
        <xdr:spPr>
          <a:xfrm>
            <a:off x="2858198" y="11496675"/>
            <a:ext cx="2561527" cy="542925"/>
          </a:xfrm>
          <a:prstGeom prst="roundRect">
            <a:avLst/>
          </a:prstGeom>
          <a:ln w="12700">
            <a:solidFill>
              <a:srgbClr val="BD1E03"/>
            </a:solidFill>
            <a:prstDash val="solid"/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lIns="0" tIns="0" rIns="0" bIns="0" rtlCol="0" anchor="ctr"/>
          <a:lstStyle/>
          <a:p>
            <a:pPr marL="0" indent="0" algn="ctr"/>
            <a:r>
              <a:rPr lang="en-US" sz="1000" b="1">
                <a:solidFill>
                  <a:srgbClr val="BD1E03"/>
                </a:solidFill>
                <a:latin typeface="+mn-lt"/>
                <a:ea typeface="+mn-ea"/>
                <a:cs typeface="+mn-cs"/>
              </a:rPr>
              <a:t>Sprawdź, jakie </a:t>
            </a:r>
            <a:r>
              <a:rPr lang="pl-PL" sz="1000" b="1">
                <a:solidFill>
                  <a:srgbClr val="BD1E03"/>
                </a:solidFill>
                <a:latin typeface="+mn-lt"/>
                <a:ea typeface="+mn-ea"/>
                <a:cs typeface="+mn-cs"/>
              </a:rPr>
              <a:t>narzędzia </a:t>
            </a:r>
            <a:r>
              <a:rPr lang="en-US" sz="1000" b="1">
                <a:solidFill>
                  <a:srgbClr val="BD1E03"/>
                </a:solidFill>
                <a:latin typeface="+mn-lt"/>
                <a:ea typeface="+mn-ea"/>
                <a:cs typeface="+mn-cs"/>
              </a:rPr>
              <a:t>i funkcje Excela będą dla </a:t>
            </a:r>
            <a:r>
              <a:rPr lang="pl-PL" sz="1000" b="1">
                <a:solidFill>
                  <a:srgbClr val="BD1E03"/>
                </a:solidFill>
                <a:latin typeface="+mn-lt"/>
                <a:ea typeface="+mn-ea"/>
                <a:cs typeface="+mn-cs"/>
              </a:rPr>
              <a:t>C</a:t>
            </a:r>
            <a:r>
              <a:rPr lang="en-US" sz="1000" b="1">
                <a:solidFill>
                  <a:srgbClr val="BD1E03"/>
                </a:solidFill>
                <a:latin typeface="+mn-lt"/>
                <a:ea typeface="+mn-ea"/>
                <a:cs typeface="+mn-cs"/>
              </a:rPr>
              <a:t>iebie optymalne, aby wykonywać zaznaczone </a:t>
            </a:r>
            <a:r>
              <a:rPr lang="pl-PL" sz="1000" b="1">
                <a:solidFill>
                  <a:srgbClr val="BD1E03"/>
                </a:solidFill>
                <a:latin typeface="+mn-lt"/>
                <a:ea typeface="+mn-ea"/>
                <a:cs typeface="+mn-cs"/>
              </a:rPr>
              <a:t>zadania</a:t>
            </a:r>
            <a:endParaRPr lang="en-US" sz="1000" b="1">
              <a:solidFill>
                <a:srgbClr val="BD1E03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48" name="Łącznik prosty ze strzałką 147"/>
          <xdr:cNvCxnSpPr/>
        </xdr:nvCxnSpPr>
        <xdr:spPr>
          <a:xfrm flipV="1">
            <a:off x="2438400" y="12106275"/>
            <a:ext cx="3095625" cy="9525"/>
          </a:xfrm>
          <a:prstGeom prst="straightConnector1">
            <a:avLst/>
          </a:prstGeom>
          <a:ln w="19050">
            <a:solidFill>
              <a:srgbClr val="BD1E03"/>
            </a:solidFill>
            <a:prstDash val="dash"/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0" name="Strzałka w prawo 149">
            <a:hlinkClick xmlns:r="http://schemas.openxmlformats.org/officeDocument/2006/relationships" r:id="rId11" tooltip="Zobacz analizę szczegółową"/>
          </xdr:cNvPr>
          <xdr:cNvSpPr/>
        </xdr:nvSpPr>
        <xdr:spPr>
          <a:xfrm>
            <a:off x="2486024" y="11658601"/>
            <a:ext cx="342901" cy="419099"/>
          </a:xfrm>
          <a:prstGeom prst="rightArrow">
            <a:avLst/>
          </a:prstGeom>
          <a:solidFill>
            <a:srgbClr val="BD1E03"/>
          </a:solidFill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marL="0" indent="0" algn="ctr" rtl="0">
              <a:defRPr sz="1000"/>
            </a:pPr>
            <a:endParaRPr lang="pl-PL" sz="900" b="1">
              <a:solidFill>
                <a:schemeClr val="lt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47" name="Elipsa 146">
            <a:hlinkClick xmlns:r="http://schemas.openxmlformats.org/officeDocument/2006/relationships" r:id="rId11" tooltip="Zobacz analizę szczegółową"/>
          </xdr:cNvPr>
          <xdr:cNvSpPr/>
        </xdr:nvSpPr>
        <xdr:spPr>
          <a:xfrm>
            <a:off x="2124075" y="11630024"/>
            <a:ext cx="478866" cy="485775"/>
          </a:xfrm>
          <a:prstGeom prst="ellipse">
            <a:avLst/>
          </a:prstGeom>
          <a:solidFill>
            <a:srgbClr val="BD1E03"/>
          </a:solidFill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marL="0" indent="0" algn="ctr" rtl="0">
              <a:defRPr sz="1000"/>
            </a:pPr>
            <a:r>
              <a:rPr lang="pl-PL" sz="900" b="1">
                <a:solidFill>
                  <a:schemeClr val="lt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Krok 3</a:t>
            </a:r>
            <a:endParaRPr lang="en-US" sz="900" b="1">
              <a:solidFill>
                <a:schemeClr val="lt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12</xdr:col>
      <xdr:colOff>284807</xdr:colOff>
      <xdr:row>13</xdr:row>
      <xdr:rowOff>291657</xdr:rowOff>
    </xdr:from>
    <xdr:to>
      <xdr:col>29</xdr:col>
      <xdr:colOff>1</xdr:colOff>
      <xdr:row>14</xdr:row>
      <xdr:rowOff>81038</xdr:rowOff>
    </xdr:to>
    <xdr:grpSp>
      <xdr:nvGrpSpPr>
        <xdr:cNvPr id="11" name="Grupa 10"/>
        <xdr:cNvGrpSpPr/>
      </xdr:nvGrpSpPr>
      <xdr:grpSpPr>
        <a:xfrm>
          <a:off x="5942657" y="5216082"/>
          <a:ext cx="5382569" cy="84656"/>
          <a:chOff x="5942657" y="5216082"/>
          <a:chExt cx="5382569" cy="84656"/>
        </a:xfrm>
      </xdr:grpSpPr>
      <xdr:sp macro="" textlink="">
        <xdr:nvSpPr>
          <xdr:cNvPr id="46" name="Prostokąt 45"/>
          <xdr:cNvSpPr/>
        </xdr:nvSpPr>
        <xdr:spPr>
          <a:xfrm>
            <a:off x="11269873" y="5216082"/>
            <a:ext cx="55353" cy="8465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47" name="Prostokąt 46"/>
          <xdr:cNvSpPr/>
        </xdr:nvSpPr>
        <xdr:spPr>
          <a:xfrm>
            <a:off x="10932772" y="5216082"/>
            <a:ext cx="56559" cy="8465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48" name="Prostokąt 47"/>
          <xdr:cNvSpPr/>
        </xdr:nvSpPr>
        <xdr:spPr>
          <a:xfrm>
            <a:off x="10613228" y="5216082"/>
            <a:ext cx="45719" cy="8371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79" name="Prostokąt 78"/>
          <xdr:cNvSpPr/>
        </xdr:nvSpPr>
        <xdr:spPr>
          <a:xfrm>
            <a:off x="10277272" y="5216082"/>
            <a:ext cx="45719" cy="8287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80" name="Prostokąt 79"/>
          <xdr:cNvSpPr/>
        </xdr:nvSpPr>
        <xdr:spPr>
          <a:xfrm>
            <a:off x="9942626" y="5216082"/>
            <a:ext cx="45719" cy="8287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81" name="Prostokąt 80"/>
          <xdr:cNvSpPr/>
        </xdr:nvSpPr>
        <xdr:spPr>
          <a:xfrm>
            <a:off x="9616130" y="5216082"/>
            <a:ext cx="45719" cy="8287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82" name="Prostokąt 81"/>
          <xdr:cNvSpPr/>
        </xdr:nvSpPr>
        <xdr:spPr>
          <a:xfrm>
            <a:off x="9279051" y="5216082"/>
            <a:ext cx="45719" cy="8287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83" name="Prostokąt 82"/>
          <xdr:cNvSpPr/>
        </xdr:nvSpPr>
        <xdr:spPr>
          <a:xfrm>
            <a:off x="8944618" y="5216082"/>
            <a:ext cx="45719" cy="8287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84" name="Prostokąt 83"/>
          <xdr:cNvSpPr/>
        </xdr:nvSpPr>
        <xdr:spPr>
          <a:xfrm>
            <a:off x="8615476" y="5216082"/>
            <a:ext cx="45719" cy="8287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85" name="Prostokąt 84"/>
          <xdr:cNvSpPr/>
        </xdr:nvSpPr>
        <xdr:spPr>
          <a:xfrm>
            <a:off x="8275751" y="5216082"/>
            <a:ext cx="45719" cy="8287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86" name="Prostokąt 85"/>
          <xdr:cNvSpPr/>
        </xdr:nvSpPr>
        <xdr:spPr>
          <a:xfrm>
            <a:off x="7943964" y="5216082"/>
            <a:ext cx="45719" cy="8287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104" name="Prostokąt 103"/>
          <xdr:cNvSpPr/>
        </xdr:nvSpPr>
        <xdr:spPr>
          <a:xfrm>
            <a:off x="7609531" y="5216082"/>
            <a:ext cx="45719" cy="8287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105" name="Prostokąt 104"/>
          <xdr:cNvSpPr/>
        </xdr:nvSpPr>
        <xdr:spPr>
          <a:xfrm>
            <a:off x="7275098" y="5216082"/>
            <a:ext cx="45719" cy="8287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106" name="Prostokąt 105"/>
          <xdr:cNvSpPr/>
        </xdr:nvSpPr>
        <xdr:spPr>
          <a:xfrm>
            <a:off x="6943310" y="5216082"/>
            <a:ext cx="45719" cy="8287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107" name="Prostokąt 106"/>
          <xdr:cNvSpPr/>
        </xdr:nvSpPr>
        <xdr:spPr>
          <a:xfrm>
            <a:off x="6608877" y="5216082"/>
            <a:ext cx="45719" cy="8287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108" name="Prostokąt 107"/>
          <xdr:cNvSpPr/>
        </xdr:nvSpPr>
        <xdr:spPr>
          <a:xfrm>
            <a:off x="6277090" y="5216082"/>
            <a:ext cx="45719" cy="8287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109" name="Prostokąt 108"/>
          <xdr:cNvSpPr/>
        </xdr:nvSpPr>
        <xdr:spPr>
          <a:xfrm>
            <a:off x="5942657" y="5216082"/>
            <a:ext cx="45719" cy="8287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</xdr:grpSp>
    <xdr:clientData/>
  </xdr:twoCellAnchor>
  <xdr:twoCellAnchor>
    <xdr:from>
      <xdr:col>30</xdr:col>
      <xdr:colOff>356340</xdr:colOff>
      <xdr:row>13</xdr:row>
      <xdr:rowOff>295890</xdr:rowOff>
    </xdr:from>
    <xdr:to>
      <xdr:col>31</xdr:col>
      <xdr:colOff>1588</xdr:colOff>
      <xdr:row>14</xdr:row>
      <xdr:rowOff>85271</xdr:rowOff>
    </xdr:to>
    <xdr:sp macro="" textlink="">
      <xdr:nvSpPr>
        <xdr:cNvPr id="110" name="Prostokąt 109"/>
        <xdr:cNvSpPr/>
      </xdr:nvSpPr>
      <xdr:spPr>
        <a:xfrm>
          <a:off x="11749298" y="5227723"/>
          <a:ext cx="55353" cy="85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4105274</xdr:colOff>
      <xdr:row>31</xdr:row>
      <xdr:rowOff>66674</xdr:rowOff>
    </xdr:from>
    <xdr:to>
      <xdr:col>23</xdr:col>
      <xdr:colOff>552450</xdr:colOff>
      <xdr:row>39</xdr:row>
      <xdr:rowOff>149678</xdr:rowOff>
    </xdr:to>
    <xdr:grpSp>
      <xdr:nvGrpSpPr>
        <xdr:cNvPr id="65" name="Grupa 64"/>
        <xdr:cNvGrpSpPr/>
      </xdr:nvGrpSpPr>
      <xdr:grpSpPr>
        <a:xfrm>
          <a:off x="4791074" y="12372974"/>
          <a:ext cx="7334251" cy="2016579"/>
          <a:chOff x="6341933" y="13143534"/>
          <a:chExt cx="9175400" cy="2682345"/>
        </a:xfrm>
      </xdr:grpSpPr>
      <xdr:graphicFrame macro="">
        <xdr:nvGraphicFramePr>
          <xdr:cNvPr id="66" name="Wykres 65"/>
          <xdr:cNvGraphicFramePr/>
        </xdr:nvGraphicFramePr>
        <xdr:xfrm>
          <a:off x="6341933" y="13143534"/>
          <a:ext cx="7983496" cy="25241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67" name="Wykres 66"/>
          <xdr:cNvGraphicFramePr/>
        </xdr:nvGraphicFramePr>
        <xdr:xfrm>
          <a:off x="13682323" y="13156322"/>
          <a:ext cx="1835010" cy="266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171450</xdr:colOff>
      <xdr:row>29</xdr:row>
      <xdr:rowOff>152400</xdr:rowOff>
    </xdr:from>
    <xdr:to>
      <xdr:col>23</xdr:col>
      <xdr:colOff>295275</xdr:colOff>
      <xdr:row>42</xdr:row>
      <xdr:rowOff>123825</xdr:rowOff>
    </xdr:to>
    <xdr:sp macro="" textlink="">
      <xdr:nvSpPr>
        <xdr:cNvPr id="2" name="Prostokąt 1"/>
        <xdr:cNvSpPr/>
      </xdr:nvSpPr>
      <xdr:spPr>
        <a:xfrm>
          <a:off x="171450" y="11172825"/>
          <a:ext cx="11696700" cy="4819650"/>
        </a:xfrm>
        <a:prstGeom prst="rect">
          <a:avLst/>
        </a:prstGeom>
        <a:noFill/>
        <a:ln w="19050">
          <a:solidFill>
            <a:srgbClr val="7532A8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19049</xdr:colOff>
      <xdr:row>1</xdr:row>
      <xdr:rowOff>247650</xdr:rowOff>
    </xdr:from>
    <xdr:to>
      <xdr:col>2</xdr:col>
      <xdr:colOff>1038225</xdr:colOff>
      <xdr:row>2</xdr:row>
      <xdr:rowOff>207672</xdr:rowOff>
    </xdr:to>
    <xdr:sp macro="" textlink="">
      <xdr:nvSpPr>
        <xdr:cNvPr id="25" name="Prostokąt zaokrąglony 24">
          <a:hlinkClick xmlns:r="http://schemas.openxmlformats.org/officeDocument/2006/relationships" r:id="rId3" tooltip="Zaznacz umijętności jakich potrzeujesz"/>
        </xdr:cNvPr>
        <xdr:cNvSpPr/>
      </xdr:nvSpPr>
      <xdr:spPr>
        <a:xfrm>
          <a:off x="704849" y="1647825"/>
          <a:ext cx="1019176" cy="474372"/>
        </a:xfrm>
        <a:prstGeom prst="roundRect">
          <a:avLst/>
        </a:prstGeom>
        <a:solidFill>
          <a:srgbClr val="00B050"/>
        </a:solidFill>
        <a:ln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27432" tIns="27432" rIns="0" bIns="0" anchor="ctr" upright="1"/>
        <a:lstStyle/>
        <a:p>
          <a:pPr marL="0" indent="0" algn="ctr" rtl="0">
            <a:defRPr sz="1000"/>
          </a:pPr>
          <a:r>
            <a:rPr lang="pl-PL" sz="900" b="1" i="0" u="none" strike="noStrike" baseline="0">
              <a:solidFill>
                <a:schemeClr val="bg1"/>
              </a:solidFill>
              <a:latin typeface="+mn-lt"/>
              <a:ea typeface="+mn-ea"/>
              <a:cs typeface="+mn-cs"/>
            </a:rPr>
            <a:t>Pokaż wykres umiejętności</a:t>
          </a:r>
          <a:endParaRPr lang="en-US" sz="900" b="1" i="0" u="none" strike="noStrike" baseline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171450</xdr:colOff>
      <xdr:row>28</xdr:row>
      <xdr:rowOff>28575</xdr:rowOff>
    </xdr:from>
    <xdr:to>
      <xdr:col>2</xdr:col>
      <xdr:colOff>197643</xdr:colOff>
      <xdr:row>29</xdr:row>
      <xdr:rowOff>116682</xdr:rowOff>
    </xdr:to>
    <xdr:sp macro="" textlink="">
      <xdr:nvSpPr>
        <xdr:cNvPr id="38" name="Strzałka w górę 37">
          <a:hlinkClick xmlns:r="http://schemas.openxmlformats.org/officeDocument/2006/relationships" r:id="rId4" tooltip="Powrót do góry"/>
        </xdr:cNvPr>
        <xdr:cNvSpPr/>
      </xdr:nvSpPr>
      <xdr:spPr>
        <a:xfrm>
          <a:off x="171450" y="10868025"/>
          <a:ext cx="711993" cy="650082"/>
        </a:xfrm>
        <a:prstGeom prst="upArrow">
          <a:avLst/>
        </a:prstGeom>
        <a:solidFill>
          <a:srgbClr val="7030A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indent="0" algn="ctr" rtl="0">
            <a:defRPr sz="1000"/>
          </a:pPr>
          <a:r>
            <a:rPr lang="pl-PL" sz="900" b="1">
              <a:solidFill>
                <a:schemeClr val="lt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Powrót</a:t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15</xdr:col>
      <xdr:colOff>36064</xdr:colOff>
      <xdr:row>0</xdr:row>
      <xdr:rowOff>1285873</xdr:rowOff>
    </xdr:to>
    <xdr:grpSp>
      <xdr:nvGrpSpPr>
        <xdr:cNvPr id="72" name="Grupa 71"/>
        <xdr:cNvGrpSpPr/>
      </xdr:nvGrpSpPr>
      <xdr:grpSpPr>
        <a:xfrm>
          <a:off x="438150" y="0"/>
          <a:ext cx="8522839" cy="1285873"/>
          <a:chOff x="295275" y="0"/>
          <a:chExt cx="8541889" cy="1285873"/>
        </a:xfrm>
      </xdr:grpSpPr>
      <xdr:grpSp>
        <xdr:nvGrpSpPr>
          <xdr:cNvPr id="73" name="Grupa 72"/>
          <xdr:cNvGrpSpPr/>
        </xdr:nvGrpSpPr>
        <xdr:grpSpPr>
          <a:xfrm>
            <a:off x="295275" y="0"/>
            <a:ext cx="8541889" cy="1285873"/>
            <a:chOff x="28575" y="19050"/>
            <a:chExt cx="8541889" cy="1285873"/>
          </a:xfrm>
        </xdr:grpSpPr>
        <xdr:grpSp>
          <xdr:nvGrpSpPr>
            <xdr:cNvPr id="82" name="Grupa 81"/>
            <xdr:cNvGrpSpPr/>
          </xdr:nvGrpSpPr>
          <xdr:grpSpPr>
            <a:xfrm>
              <a:off x="28575" y="19050"/>
              <a:ext cx="8541889" cy="1285873"/>
              <a:chOff x="381000" y="114300"/>
              <a:chExt cx="8541889" cy="1285873"/>
            </a:xfrm>
          </xdr:grpSpPr>
          <xdr:grpSp>
            <xdr:nvGrpSpPr>
              <xdr:cNvPr id="84" name="Grupa 83"/>
              <xdr:cNvGrpSpPr/>
            </xdr:nvGrpSpPr>
            <xdr:grpSpPr>
              <a:xfrm>
                <a:off x="381000" y="257175"/>
                <a:ext cx="8534400" cy="1142998"/>
                <a:chOff x="294458" y="95249"/>
                <a:chExt cx="8534400" cy="1142998"/>
              </a:xfrm>
            </xdr:grpSpPr>
            <xdr:grpSp>
              <xdr:nvGrpSpPr>
                <xdr:cNvPr id="86" name="Grupa 85"/>
                <xdr:cNvGrpSpPr/>
              </xdr:nvGrpSpPr>
              <xdr:grpSpPr>
                <a:xfrm>
                  <a:off x="294458" y="95249"/>
                  <a:ext cx="8534400" cy="1142998"/>
                  <a:chOff x="2742114" y="858417"/>
                  <a:chExt cx="4795125" cy="1158550"/>
                </a:xfrm>
              </xdr:grpSpPr>
              <xdr:sp macro="" textlink="">
                <xdr:nvSpPr>
                  <xdr:cNvPr id="88" name="pole tekstowe 87"/>
                  <xdr:cNvSpPr txBox="1"/>
                </xdr:nvSpPr>
                <xdr:spPr>
                  <a:xfrm>
                    <a:off x="2742572" y="858417"/>
                    <a:ext cx="4794667" cy="1158550"/>
                  </a:xfrm>
                  <a:prstGeom prst="roundRect">
                    <a:avLst>
                      <a:gd name="adj" fmla="val 9167"/>
                    </a:avLst>
                  </a:prstGeom>
                  <a:solidFill>
                    <a:schemeClr val="bg1"/>
                  </a:solidFill>
                  <a:ln/>
                </xdr:spPr>
                <xdr:style>
                  <a:lnRef idx="0">
                    <a:schemeClr val="accent2"/>
                  </a:lnRef>
                  <a:fillRef idx="3">
                    <a:schemeClr val="accent2"/>
                  </a:fillRef>
                  <a:effectRef idx="3">
                    <a:schemeClr val="accent2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wrap="square" rtlCol="0" anchor="t"/>
                  <a:lstStyle/>
                  <a:p>
                    <a:endParaRPr lang="pl-PL" sz="1100"/>
                  </a:p>
                </xdr:txBody>
              </xdr:sp>
              <xdr:grpSp>
                <xdr:nvGrpSpPr>
                  <xdr:cNvPr id="89" name="Grupa 88"/>
                  <xdr:cNvGrpSpPr/>
                </xdr:nvGrpSpPr>
                <xdr:grpSpPr>
                  <a:xfrm>
                    <a:off x="2742114" y="983924"/>
                    <a:ext cx="2265785" cy="911407"/>
                    <a:chOff x="1465764" y="2184074"/>
                    <a:chExt cx="2265785" cy="911407"/>
                  </a:xfrm>
                </xdr:grpSpPr>
                <xdr:sp macro="" textlink="">
                  <xdr:nvSpPr>
                    <xdr:cNvPr id="90" name="pole tekstowe 89"/>
                    <xdr:cNvSpPr txBox="1"/>
                  </xdr:nvSpPr>
                  <xdr:spPr>
                    <a:xfrm>
                      <a:off x="2498122" y="2184074"/>
                      <a:ext cx="1233427" cy="907532"/>
                    </a:xfrm>
                    <a:prstGeom prst="rect">
                      <a:avLst/>
                    </a:prstGeom>
                    <a:solidFill>
                      <a:schemeClr val="lt1"/>
                    </a:solidFill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pPr algn="ctr"/>
                      <a:r>
                        <a:rPr lang="pl-PL" sz="1100" b="1">
                          <a:solidFill>
                            <a:srgbClr val="993366"/>
                          </a:solidFill>
                        </a:rPr>
                        <a:t>Akademia Komputerowa AkKom</a:t>
                      </a:r>
                    </a:p>
                    <a:p>
                      <a:pPr marL="0" marR="0" indent="0" algn="ctr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r>
                        <a:rPr lang="pl-PL" sz="10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ul</a:t>
                      </a:r>
                      <a:r>
                        <a:rPr lang="pl-PL" sz="1000"/>
                        <a:t>. Zelwerowicza 18A, </a:t>
                      </a:r>
                      <a:r>
                        <a:rPr lang="pl-PL" sz="10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 Wrocław</a:t>
                      </a:r>
                    </a:p>
                    <a:p>
                      <a:pPr algn="ctr"/>
                      <a:r>
                        <a:rPr lang="pl-PL" sz="10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tel.: </a:t>
                      </a:r>
                      <a:r>
                        <a:rPr lang="pl-PL" sz="1000" b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71 79 67 360</a:t>
                      </a:r>
                      <a:endParaRPr lang="pl-PL" sz="1000">
                        <a:effectLst/>
                      </a:endParaRPr>
                    </a:p>
                    <a:p>
                      <a:pPr algn="ctr"/>
                      <a:r>
                        <a:rPr lang="pl-PL" sz="1000" b="0" i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tel. kom.: </a:t>
                      </a:r>
                      <a:r>
                        <a:rPr lang="pl-PL" sz="1000" b="1" i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512-96-44-50</a:t>
                      </a:r>
                      <a:endParaRPr lang="pl-PL" sz="1000">
                        <a:effectLst/>
                      </a:endParaRPr>
                    </a:p>
                    <a:p>
                      <a:pPr algn="ctr"/>
                      <a:r>
                        <a:rPr lang="pl-PL" sz="1000" b="0" i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e-mail:</a:t>
                      </a:r>
                      <a:r>
                        <a:rPr lang="pl-PL" sz="1000" b="0" i="0" baseline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 </a:t>
                      </a:r>
                      <a:r>
                        <a:rPr lang="pl-PL" sz="1000" b="1" i="0" baseline="0">
                          <a:solidFill>
                            <a:srgbClr val="C00000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biuro@akkom.net.pl</a:t>
                      </a:r>
                      <a:endParaRPr lang="pl-PL" sz="1000">
                        <a:solidFill>
                          <a:srgbClr val="C00000"/>
                        </a:solidFill>
                        <a:effectLst/>
                      </a:endParaRPr>
                    </a:p>
                    <a:p>
                      <a:pPr marL="0" marR="0" indent="0" algn="ctr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endParaRPr lang="pl-PL" sz="1000">
                        <a:effectLst/>
                      </a:endParaRPr>
                    </a:p>
                  </xdr:txBody>
                </xdr:sp>
                <xdr:sp macro="" textlink="">
                  <xdr:nvSpPr>
                    <xdr:cNvPr id="91" name="pole tekstowe 90">
                      <a:hlinkClick xmlns:r="http://schemas.openxmlformats.org/officeDocument/2006/relationships" r:id="rId5" tooltip="Więcej szkoleń na www.akkom.net.pl"/>
                    </xdr:cNvPr>
                    <xdr:cNvSpPr txBox="1"/>
                  </xdr:nvSpPr>
                  <xdr:spPr>
                    <a:xfrm>
                      <a:off x="1465764" y="2847832"/>
                      <a:ext cx="862782" cy="247649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r>
                        <a:rPr lang="pl-PL" sz="1050" b="1">
                          <a:solidFill>
                            <a:srgbClr val="993366"/>
                          </a:solidFill>
                          <a:latin typeface="+mn-lt"/>
                          <a:ea typeface="Tahoma" pitchFamily="34" charset="0"/>
                          <a:cs typeface="Tahoma" pitchFamily="34" charset="0"/>
                        </a:rPr>
                        <a:t>www.akkom.net.pl</a:t>
                      </a:r>
                    </a:p>
                    <a:p>
                      <a:endParaRPr lang="pl-PL" sz="1000">
                        <a:solidFill>
                          <a:srgbClr val="990099"/>
                        </a:solidFill>
                        <a:latin typeface="Tahoma" pitchFamily="34" charset="0"/>
                        <a:ea typeface="Tahoma" pitchFamily="34" charset="0"/>
                        <a:cs typeface="Tahoma" pitchFamily="34" charset="0"/>
                      </a:endParaRPr>
                    </a:p>
                  </xdr:txBody>
                </xdr:sp>
              </xdr:grpSp>
            </xdr:grpSp>
            <xdr:pic>
              <xdr:nvPicPr>
                <xdr:cNvPr id="87" name="Obraz 86">
                  <a:hlinkClick xmlns:r="http://schemas.openxmlformats.org/officeDocument/2006/relationships" r:id="rId6" tooltip="skorzystaj ze wszkoleń na www.akkom.net.pl"/>
                </xdr:cNvPr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7"/>
                <a:srcRect t="17242" b="13793"/>
                <a:stretch/>
              </xdr:blipFill>
              <xdr:spPr>
                <a:xfrm>
                  <a:off x="6191251" y="1000125"/>
                  <a:ext cx="2457450" cy="190500"/>
                </a:xfrm>
                <a:prstGeom prst="rect">
                  <a:avLst/>
                </a:prstGeom>
              </xdr:spPr>
            </xdr:pic>
          </xdr:grpSp>
          <xdr:sp macro="" textlink="">
            <xdr:nvSpPr>
              <xdr:cNvPr id="85" name="Text Box 1">
                <a:hlinkClick xmlns:r="http://schemas.openxmlformats.org/officeDocument/2006/relationships" r:id="rId5"/>
              </xdr:cNvPr>
              <xdr:cNvSpPr txBox="1">
                <a:spLocks noChangeArrowheads="1"/>
              </xdr:cNvSpPr>
            </xdr:nvSpPr>
            <xdr:spPr bwMode="auto">
              <a:xfrm>
                <a:off x="381000" y="114300"/>
                <a:ext cx="8541889" cy="200025"/>
              </a:xfrm>
              <a:prstGeom prst="rect">
                <a:avLst/>
              </a:prstGeom>
              <a:solidFill>
                <a:srgbClr val="6E2449"/>
              </a:solidFill>
              <a:ln>
                <a:headEnd/>
                <a:tailEnd/>
              </a:ln>
              <a:effectLst/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wrap="square" lIns="27432" tIns="27432" rIns="108000" bIns="36000" anchor="ctr" upright="1"/>
              <a:lstStyle/>
              <a:p>
                <a:pPr algn="r" rtl="0">
                  <a:defRPr sz="1000"/>
                </a:pPr>
                <a:r>
                  <a:rPr lang="pl-PL" sz="1000" b="1" i="0" u="none" strike="noStrike" baseline="0">
                    <a:solidFill>
                      <a:schemeClr val="bg1"/>
                    </a:solidFill>
                    <a:latin typeface="+mn-lt"/>
                  </a:rPr>
                  <a:t>www.akkom.net.pl      </a:t>
                </a:r>
                <a:endParaRPr lang="pl-PL" sz="1000" b="1">
                  <a:solidFill>
                    <a:schemeClr val="bg1"/>
                  </a:solidFill>
                </a:endParaRPr>
              </a:p>
            </xdr:txBody>
          </xdr:sp>
        </xdr:grpSp>
        <xdr:pic>
          <xdr:nvPicPr>
            <xdr:cNvPr id="83" name="Obraz 82"/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4777" y="266700"/>
              <a:ext cx="1781174" cy="714375"/>
            </a:xfrm>
            <a:prstGeom prst="rect">
              <a:avLst/>
            </a:prstGeom>
          </xdr:spPr>
        </xdr:pic>
      </xdr:grpSp>
      <xdr:grpSp>
        <xdr:nvGrpSpPr>
          <xdr:cNvPr id="74" name="Grupa 73"/>
          <xdr:cNvGrpSpPr/>
        </xdr:nvGrpSpPr>
        <xdr:grpSpPr>
          <a:xfrm>
            <a:off x="4171951" y="342900"/>
            <a:ext cx="4581526" cy="609600"/>
            <a:chOff x="4048126" y="409575"/>
            <a:chExt cx="4581526" cy="609600"/>
          </a:xfrm>
        </xdr:grpSpPr>
        <xdr:grpSp>
          <xdr:nvGrpSpPr>
            <xdr:cNvPr id="75" name="Grupa 74"/>
            <xdr:cNvGrpSpPr/>
          </xdr:nvGrpSpPr>
          <xdr:grpSpPr>
            <a:xfrm>
              <a:off x="4572003" y="533400"/>
              <a:ext cx="4057649" cy="399600"/>
              <a:chOff x="9658351" y="1628775"/>
              <a:chExt cx="4253590" cy="399600"/>
            </a:xfrm>
          </xdr:grpSpPr>
          <xdr:sp macro="" textlink="">
            <xdr:nvSpPr>
              <xdr:cNvPr id="77" name="Prostokąt zaokrąglony 76">
                <a:hlinkClick xmlns:r="http://schemas.openxmlformats.org/officeDocument/2006/relationships" r:id="rId9" tooltip="Uzupełnij dane osobowe"/>
              </xdr:cNvPr>
              <xdr:cNvSpPr/>
            </xdr:nvSpPr>
            <xdr:spPr>
              <a:xfrm>
                <a:off x="9658351" y="1628775"/>
                <a:ext cx="754769" cy="399600"/>
              </a:xfrm>
              <a:prstGeom prst="roundRect">
                <a:avLst/>
              </a:prstGeom>
              <a:solidFill>
                <a:schemeClr val="accent4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lang="pl-PL" sz="1000" b="1"/>
                  <a:t>Dane </a:t>
                </a:r>
                <a:br>
                  <a:rPr lang="pl-PL" sz="1000" b="1"/>
                </a:br>
                <a:r>
                  <a:rPr lang="pl-PL" sz="1000" b="1"/>
                  <a:t>osobowe</a:t>
                </a:r>
                <a:endParaRPr lang="en-US" sz="1000" b="1"/>
              </a:p>
            </xdr:txBody>
          </xdr:sp>
          <xdr:sp macro="" textlink="">
            <xdr:nvSpPr>
              <xdr:cNvPr id="78" name="Prostokąt zaokrąglony 77">
                <a:hlinkClick xmlns:r="http://schemas.openxmlformats.org/officeDocument/2006/relationships" r:id="rId10" tooltip="Zaznacz do czego wykorzystujesz program Excel"/>
              </xdr:cNvPr>
              <xdr:cNvSpPr/>
            </xdr:nvSpPr>
            <xdr:spPr>
              <a:xfrm>
                <a:off x="10461989" y="1630575"/>
                <a:ext cx="1256400" cy="396000"/>
              </a:xfrm>
              <a:prstGeom prst="roundRect">
                <a:avLst/>
              </a:prstGeom>
              <a:solidFill>
                <a:srgbClr val="6E2449"/>
              </a:solidFill>
              <a:ln>
                <a:headEnd/>
                <a:tailE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wrap="square" lIns="27432" tIns="27432" rIns="0" bIns="0" anchor="ctr" upright="1"/>
              <a:lstStyle/>
              <a:p>
                <a:pPr algn="ctr"/>
                <a:r>
                  <a:rPr lang="en-US" sz="900" b="1"/>
                  <a:t>Zaznacz</a:t>
                </a:r>
                <a:r>
                  <a:rPr lang="pl-PL" sz="900" b="1"/>
                  <a:t> do czego używasz program Excel</a:t>
                </a:r>
                <a:endParaRPr lang="en-US" sz="900" b="1"/>
              </a:p>
            </xdr:txBody>
          </xdr:sp>
          <xdr:sp macro="" textlink="">
            <xdr:nvSpPr>
              <xdr:cNvPr id="79" name="Prostokąt zaokrąglony 78">
                <a:hlinkClick xmlns:r="http://schemas.openxmlformats.org/officeDocument/2006/relationships" r:id="rId11" tooltip="Wypełnij test"/>
              </xdr:cNvPr>
              <xdr:cNvSpPr/>
            </xdr:nvSpPr>
            <xdr:spPr>
              <a:xfrm>
                <a:off x="12570897" y="1628775"/>
                <a:ext cx="754769" cy="399600"/>
              </a:xfrm>
              <a:prstGeom prst="roundRect">
                <a:avLst/>
              </a:prstGeom>
              <a:solidFill>
                <a:srgbClr val="CD6599"/>
              </a:solidFill>
              <a:ln>
                <a:headEnd/>
                <a:tailE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wrap="square" lIns="27432" tIns="27432" rIns="0" bIns="0" anchor="ctr" upright="1"/>
              <a:lstStyle/>
              <a:p>
                <a:pPr marL="0" indent="0" algn="ctr" rtl="0">
                  <a:defRPr sz="1000"/>
                </a:pPr>
                <a:r>
                  <a:rPr lang="pl-PL" sz="900" b="1" i="0" u="none" strike="noStrike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rPr>
                  <a:t>Test</a:t>
                </a:r>
                <a:endParaRPr lang="en-US" sz="900" b="1" i="0" u="none" strike="noStrike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80" name="Prostokąt zaokrąglony 79">
                <a:hlinkClick xmlns:r="http://schemas.openxmlformats.org/officeDocument/2006/relationships" r:id="rId12" tooltip="Przydatne uwagi po wypełnieniu testu"/>
              </xdr:cNvPr>
              <xdr:cNvSpPr/>
            </xdr:nvSpPr>
            <xdr:spPr>
              <a:xfrm>
                <a:off x="13374536" y="1630575"/>
                <a:ext cx="537405" cy="396000"/>
              </a:xfrm>
              <a:prstGeom prst="roundRect">
                <a:avLst/>
              </a:prstGeom>
              <a:solidFill>
                <a:srgbClr val="00B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lang="pl-PL" sz="1000" b="1"/>
                  <a:t>Uwagi</a:t>
                </a:r>
                <a:endParaRPr lang="en-US" sz="1000" b="1"/>
              </a:p>
            </xdr:txBody>
          </xdr:sp>
          <xdr:sp macro="" textlink="">
            <xdr:nvSpPr>
              <xdr:cNvPr id="81" name="Prostokąt zaokrąglony 80">
                <a:hlinkClick xmlns:r="http://schemas.openxmlformats.org/officeDocument/2006/relationships" r:id="rId4" tooltip="Zobacz szczegółową analizę Twoich potrzeb"/>
              </xdr:cNvPr>
              <xdr:cNvSpPr/>
            </xdr:nvSpPr>
            <xdr:spPr>
              <a:xfrm>
                <a:off x="11767259" y="1628775"/>
                <a:ext cx="754769" cy="399600"/>
              </a:xfrm>
              <a:prstGeom prst="roundRect">
                <a:avLst/>
              </a:prstGeom>
              <a:solidFill>
                <a:srgbClr val="BD1E0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xdr:spPr>
            <xdr:style>
              <a:lnRef idx="0">
                <a:schemeClr val="accent2"/>
              </a:lnRef>
              <a:fillRef idx="3">
                <a:schemeClr val="accent2"/>
              </a:fillRef>
              <a:effectRef idx="3">
                <a:schemeClr val="accent2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lang="pl-PL" sz="1000" b="1"/>
                  <a:t>Analiza szczegółowa</a:t>
                </a:r>
                <a:endParaRPr lang="en-US" sz="1000" b="1"/>
              </a:p>
            </xdr:txBody>
          </xdr:sp>
        </xdr:grpSp>
        <xdr:sp macro="" textlink="">
          <xdr:nvSpPr>
            <xdr:cNvPr id="76" name="Strzałka w lewo 75">
              <a:hlinkClick xmlns:r="http://schemas.openxmlformats.org/officeDocument/2006/relationships" r:id="rId13" tooltip="Powrót do wstępu"/>
            </xdr:cNvPr>
            <xdr:cNvSpPr/>
          </xdr:nvSpPr>
          <xdr:spPr>
            <a:xfrm>
              <a:off x="4048126" y="409575"/>
              <a:ext cx="476250" cy="609600"/>
            </a:xfrm>
            <a:prstGeom prst="leftArrow">
              <a:avLst/>
            </a:prstGeom>
            <a:solidFill>
              <a:srgbClr val="0070C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pl-PL" sz="1000" b="1"/>
                <a:t>Menu</a:t>
              </a:r>
              <a:endParaRPr lang="en-US" sz="1000" b="1"/>
            </a:p>
          </xdr:txBody>
        </xdr:sp>
      </xdr:grpSp>
    </xdr:grpSp>
    <xdr:clientData/>
  </xdr:twoCellAnchor>
  <xdr:twoCellAnchor>
    <xdr:from>
      <xdr:col>4</xdr:col>
      <xdr:colOff>300958</xdr:colOff>
      <xdr:row>38</xdr:row>
      <xdr:rowOff>157679</xdr:rowOff>
    </xdr:from>
    <xdr:to>
      <xdr:col>23</xdr:col>
      <xdr:colOff>957</xdr:colOff>
      <xdr:row>39</xdr:row>
      <xdr:rowOff>83920</xdr:rowOff>
    </xdr:to>
    <xdr:grpSp>
      <xdr:nvGrpSpPr>
        <xdr:cNvPr id="3" name="Grupa 2"/>
        <xdr:cNvGrpSpPr/>
      </xdr:nvGrpSpPr>
      <xdr:grpSpPr>
        <a:xfrm>
          <a:off x="5215858" y="14235629"/>
          <a:ext cx="6357974" cy="88166"/>
          <a:chOff x="5215858" y="14235629"/>
          <a:chExt cx="6357974" cy="88166"/>
        </a:xfrm>
      </xdr:grpSpPr>
      <xdr:sp macro="" textlink="">
        <xdr:nvSpPr>
          <xdr:cNvPr id="40" name="Prostokąt 39"/>
          <xdr:cNvSpPr/>
        </xdr:nvSpPr>
        <xdr:spPr>
          <a:xfrm>
            <a:off x="11518984" y="14240500"/>
            <a:ext cx="54848" cy="8329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41" name="Prostokąt 40"/>
          <xdr:cNvSpPr/>
        </xdr:nvSpPr>
        <xdr:spPr>
          <a:xfrm>
            <a:off x="10985252" y="14235629"/>
            <a:ext cx="55377" cy="8507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42" name="Prostokąt 41"/>
          <xdr:cNvSpPr/>
        </xdr:nvSpPr>
        <xdr:spPr>
          <a:xfrm>
            <a:off x="10640102" y="14235629"/>
            <a:ext cx="45863" cy="8413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43" name="Prostokąt 42"/>
          <xdr:cNvSpPr/>
        </xdr:nvSpPr>
        <xdr:spPr>
          <a:xfrm>
            <a:off x="10289323" y="14235629"/>
            <a:ext cx="43128" cy="8328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44" name="Prostokąt 43"/>
          <xdr:cNvSpPr/>
        </xdr:nvSpPr>
        <xdr:spPr>
          <a:xfrm>
            <a:off x="9938711" y="14235629"/>
            <a:ext cx="44318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45" name="Prostokąt 44"/>
          <xdr:cNvSpPr/>
        </xdr:nvSpPr>
        <xdr:spPr>
          <a:xfrm>
            <a:off x="9583734" y="14235629"/>
            <a:ext cx="46277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46" name="Prostokąt 45"/>
          <xdr:cNvSpPr/>
        </xdr:nvSpPr>
        <xdr:spPr>
          <a:xfrm>
            <a:off x="9233130" y="14235629"/>
            <a:ext cx="45303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47" name="Prostokąt 46"/>
          <xdr:cNvSpPr/>
        </xdr:nvSpPr>
        <xdr:spPr>
          <a:xfrm>
            <a:off x="8875658" y="14235629"/>
            <a:ext cx="45863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48" name="Prostokąt 47"/>
          <xdr:cNvSpPr/>
        </xdr:nvSpPr>
        <xdr:spPr>
          <a:xfrm>
            <a:off x="8517042" y="14235629"/>
            <a:ext cx="46277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49" name="Prostokąt 48"/>
          <xdr:cNvSpPr/>
        </xdr:nvSpPr>
        <xdr:spPr>
          <a:xfrm>
            <a:off x="8163225" y="14235629"/>
            <a:ext cx="45863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50" name="Prostokąt 49"/>
          <xdr:cNvSpPr/>
        </xdr:nvSpPr>
        <xdr:spPr>
          <a:xfrm>
            <a:off x="7685299" y="14235629"/>
            <a:ext cx="45863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51" name="Prostokąt 50"/>
          <xdr:cNvSpPr/>
        </xdr:nvSpPr>
        <xdr:spPr>
          <a:xfrm>
            <a:off x="7334548" y="14235629"/>
            <a:ext cx="45863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52" name="Prostokąt 51"/>
          <xdr:cNvSpPr/>
        </xdr:nvSpPr>
        <xdr:spPr>
          <a:xfrm>
            <a:off x="6628589" y="14235629"/>
            <a:ext cx="45863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53" name="Prostokąt 52"/>
          <xdr:cNvSpPr/>
        </xdr:nvSpPr>
        <xdr:spPr>
          <a:xfrm>
            <a:off x="6982466" y="14235629"/>
            <a:ext cx="45863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54" name="Prostokąt 53"/>
          <xdr:cNvSpPr/>
        </xdr:nvSpPr>
        <xdr:spPr>
          <a:xfrm>
            <a:off x="5571640" y="14235629"/>
            <a:ext cx="45863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55" name="Prostokąt 54"/>
          <xdr:cNvSpPr/>
        </xdr:nvSpPr>
        <xdr:spPr>
          <a:xfrm>
            <a:off x="6278018" y="14235629"/>
            <a:ext cx="44879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56" name="Prostokąt 55"/>
          <xdr:cNvSpPr/>
        </xdr:nvSpPr>
        <xdr:spPr>
          <a:xfrm>
            <a:off x="5924466" y="14235629"/>
            <a:ext cx="44879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57" name="Prostokąt 56"/>
          <xdr:cNvSpPr/>
        </xdr:nvSpPr>
        <xdr:spPr>
          <a:xfrm>
            <a:off x="5215858" y="14235629"/>
            <a:ext cx="45863" cy="81511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</xdr:grpSp>
    <xdr:clientData/>
  </xdr:twoCellAnchor>
  <xdr:twoCellAnchor>
    <xdr:from>
      <xdr:col>2</xdr:col>
      <xdr:colOff>742950</xdr:colOff>
      <xdr:row>28</xdr:row>
      <xdr:rowOff>28575</xdr:rowOff>
    </xdr:from>
    <xdr:to>
      <xdr:col>2</xdr:col>
      <xdr:colOff>3359174</xdr:colOff>
      <xdr:row>28</xdr:row>
      <xdr:rowOff>514350</xdr:rowOff>
    </xdr:to>
    <xdr:grpSp>
      <xdr:nvGrpSpPr>
        <xdr:cNvPr id="58" name="Grupa 57"/>
        <xdr:cNvGrpSpPr/>
      </xdr:nvGrpSpPr>
      <xdr:grpSpPr>
        <a:xfrm>
          <a:off x="1428750" y="10868025"/>
          <a:ext cx="2616224" cy="485775"/>
          <a:chOff x="2152650" y="12382499"/>
          <a:chExt cx="2616224" cy="485775"/>
        </a:xfrm>
      </xdr:grpSpPr>
      <xdr:cxnSp macro="">
        <xdr:nvCxnSpPr>
          <xdr:cNvPr id="59" name="Łącznik prosty ze strzałką 58"/>
          <xdr:cNvCxnSpPr/>
        </xdr:nvCxnSpPr>
        <xdr:spPr>
          <a:xfrm flipV="1">
            <a:off x="2428874" y="12830175"/>
            <a:ext cx="2340000" cy="19050"/>
          </a:xfrm>
          <a:prstGeom prst="straightConnector1">
            <a:avLst/>
          </a:prstGeom>
          <a:ln w="19050">
            <a:solidFill>
              <a:srgbClr val="CD6599"/>
            </a:solidFill>
            <a:prstDash val="dash"/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" name="Prostokąt zaokrąglony 59">
            <a:hlinkClick xmlns:r="http://schemas.openxmlformats.org/officeDocument/2006/relationships" r:id="rId11" tooltip="Wypełnij test"/>
          </xdr:cNvPr>
          <xdr:cNvSpPr/>
        </xdr:nvSpPr>
        <xdr:spPr>
          <a:xfrm>
            <a:off x="2906664" y="12382500"/>
            <a:ext cx="1755427" cy="371475"/>
          </a:xfrm>
          <a:prstGeom prst="roundRect">
            <a:avLst/>
          </a:prstGeom>
          <a:ln w="12700">
            <a:solidFill>
              <a:srgbClr val="CD6599"/>
            </a:solidFill>
            <a:prstDash val="solid"/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lIns="0" tIns="0" rIns="0" bIns="0" rtlCol="0" anchor="ctr"/>
          <a:lstStyle/>
          <a:p>
            <a:pPr marL="0" indent="0" algn="ctr"/>
            <a:r>
              <a:rPr lang="pl-PL" sz="1000" b="1">
                <a:solidFill>
                  <a:srgbClr val="660033"/>
                </a:solidFill>
                <a:latin typeface="+mn-lt"/>
                <a:ea typeface="+mn-ea"/>
                <a:cs typeface="+mn-cs"/>
              </a:rPr>
              <a:t>Przejdź</a:t>
            </a:r>
            <a:r>
              <a:rPr lang="pl-PL" sz="1000" b="1" baseline="0">
                <a:solidFill>
                  <a:srgbClr val="660033"/>
                </a:solidFill>
                <a:latin typeface="+mn-lt"/>
                <a:ea typeface="+mn-ea"/>
                <a:cs typeface="+mn-cs"/>
              </a:rPr>
              <a:t> do wypełniania testu</a:t>
            </a:r>
            <a:endParaRPr lang="en-US" sz="1000" b="1">
              <a:solidFill>
                <a:srgbClr val="660033"/>
              </a:solidFill>
              <a:latin typeface="+mn-lt"/>
              <a:ea typeface="+mn-ea"/>
              <a:cs typeface="+mn-cs"/>
            </a:endParaRPr>
          </a:p>
        </xdr:txBody>
      </xdr:sp>
      <xdr:grpSp>
        <xdr:nvGrpSpPr>
          <xdr:cNvPr id="61" name="Grupa 60"/>
          <xdr:cNvGrpSpPr/>
        </xdr:nvGrpSpPr>
        <xdr:grpSpPr>
          <a:xfrm>
            <a:off x="2152650" y="12382499"/>
            <a:ext cx="714375" cy="485775"/>
            <a:chOff x="1581150" y="12411074"/>
            <a:chExt cx="714375" cy="485775"/>
          </a:xfrm>
        </xdr:grpSpPr>
        <xdr:sp macro="" textlink="">
          <xdr:nvSpPr>
            <xdr:cNvPr id="62" name="Strzałka w prawo 61">
              <a:hlinkClick xmlns:r="http://schemas.openxmlformats.org/officeDocument/2006/relationships" r:id="rId11" tooltip="Wypełnij test"/>
            </xdr:cNvPr>
            <xdr:cNvSpPr/>
          </xdr:nvSpPr>
          <xdr:spPr>
            <a:xfrm>
              <a:off x="1971675" y="12458701"/>
              <a:ext cx="323850" cy="400050"/>
            </a:xfrm>
            <a:prstGeom prst="rightArrow">
              <a:avLst/>
            </a:prstGeom>
            <a:solidFill>
              <a:srgbClr val="CD6599"/>
            </a:solidFill>
            <a:ln>
              <a:headEnd/>
              <a:tailE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vertOverflow="clip" wrap="square" lIns="27432" tIns="27432" rIns="0" bIns="0" anchor="ctr" upright="1"/>
            <a:lstStyle/>
            <a:p>
              <a:pPr marL="0" indent="0" algn="ctr" rtl="0">
                <a:defRPr sz="1000"/>
              </a:pPr>
              <a:endParaRPr lang="pl-PL" sz="900" b="1" i="0" u="none" strike="noStrike" baseline="0">
                <a:solidFill>
                  <a:schemeClr val="bg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63" name="Elipsa 62">
              <a:hlinkClick xmlns:r="http://schemas.openxmlformats.org/officeDocument/2006/relationships" r:id="rId11" tooltip="Wypełnij test"/>
            </xdr:cNvPr>
            <xdr:cNvSpPr/>
          </xdr:nvSpPr>
          <xdr:spPr>
            <a:xfrm>
              <a:off x="1581150" y="12411074"/>
              <a:ext cx="482649" cy="485775"/>
            </a:xfrm>
            <a:prstGeom prst="ellipse">
              <a:avLst/>
            </a:prstGeom>
            <a:solidFill>
              <a:srgbClr val="CD6599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marL="0" indent="0" algn="ctr" rtl="0">
                <a:defRPr sz="1000"/>
              </a:pPr>
              <a:r>
                <a:rPr lang="pl-PL" sz="900" b="1">
                  <a:solidFill>
                    <a:schemeClr val="lt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  <a:latin typeface="+mn-lt"/>
                  <a:ea typeface="+mn-ea"/>
                  <a:cs typeface="+mn-cs"/>
                </a:rPr>
                <a:t>Krok 4</a:t>
              </a:r>
              <a:endParaRPr lang="en-US" sz="900" b="1">
                <a:solidFill>
                  <a:schemeClr val="lt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3</xdr:col>
      <xdr:colOff>69951</xdr:colOff>
      <xdr:row>3</xdr:row>
      <xdr:rowOff>122952</xdr:rowOff>
    </xdr:from>
    <xdr:to>
      <xdr:col>21</xdr:col>
      <xdr:colOff>9435</xdr:colOff>
      <xdr:row>4</xdr:row>
      <xdr:rowOff>74075</xdr:rowOff>
    </xdr:to>
    <xdr:grpSp>
      <xdr:nvGrpSpPr>
        <xdr:cNvPr id="64" name="Grupa 63"/>
        <xdr:cNvGrpSpPr/>
      </xdr:nvGrpSpPr>
      <xdr:grpSpPr>
        <a:xfrm>
          <a:off x="4861026" y="2247027"/>
          <a:ext cx="6187884" cy="93998"/>
          <a:chOff x="5215858" y="14228186"/>
          <a:chExt cx="6188612" cy="92513"/>
        </a:xfrm>
      </xdr:grpSpPr>
      <xdr:sp macro="" textlink="">
        <xdr:nvSpPr>
          <xdr:cNvPr id="68" name="Prostokąt 67"/>
          <xdr:cNvSpPr/>
        </xdr:nvSpPr>
        <xdr:spPr>
          <a:xfrm>
            <a:off x="11349622" y="14235063"/>
            <a:ext cx="54848" cy="8329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69" name="Prostokąt 68"/>
          <xdr:cNvSpPr/>
        </xdr:nvSpPr>
        <xdr:spPr>
          <a:xfrm>
            <a:off x="10985252" y="14235629"/>
            <a:ext cx="55377" cy="8507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70" name="Prostokąt 69"/>
          <xdr:cNvSpPr/>
        </xdr:nvSpPr>
        <xdr:spPr>
          <a:xfrm>
            <a:off x="10640102" y="14235629"/>
            <a:ext cx="45863" cy="8413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71" name="Prostokąt 70"/>
          <xdr:cNvSpPr/>
        </xdr:nvSpPr>
        <xdr:spPr>
          <a:xfrm>
            <a:off x="10289323" y="14235629"/>
            <a:ext cx="43128" cy="8328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92" name="Prostokąt 91"/>
          <xdr:cNvSpPr/>
        </xdr:nvSpPr>
        <xdr:spPr>
          <a:xfrm>
            <a:off x="9938711" y="14235629"/>
            <a:ext cx="44318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93" name="Prostokąt 92"/>
          <xdr:cNvSpPr/>
        </xdr:nvSpPr>
        <xdr:spPr>
          <a:xfrm>
            <a:off x="9583734" y="14235629"/>
            <a:ext cx="46277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94" name="Prostokąt 93"/>
          <xdr:cNvSpPr/>
        </xdr:nvSpPr>
        <xdr:spPr>
          <a:xfrm>
            <a:off x="9233130" y="14235629"/>
            <a:ext cx="45303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95" name="Prostokąt 94"/>
          <xdr:cNvSpPr/>
        </xdr:nvSpPr>
        <xdr:spPr>
          <a:xfrm>
            <a:off x="8866131" y="14235629"/>
            <a:ext cx="45863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96" name="Prostokąt 95"/>
          <xdr:cNvSpPr/>
        </xdr:nvSpPr>
        <xdr:spPr>
          <a:xfrm>
            <a:off x="8517042" y="14235629"/>
            <a:ext cx="46277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97" name="Prostokąt 96"/>
          <xdr:cNvSpPr/>
        </xdr:nvSpPr>
        <xdr:spPr>
          <a:xfrm>
            <a:off x="8040674" y="14228186"/>
            <a:ext cx="45863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98" name="Prostokąt 97"/>
          <xdr:cNvSpPr/>
        </xdr:nvSpPr>
        <xdr:spPr>
          <a:xfrm>
            <a:off x="7689013" y="14231908"/>
            <a:ext cx="45863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99" name="Prostokąt 98"/>
          <xdr:cNvSpPr/>
        </xdr:nvSpPr>
        <xdr:spPr>
          <a:xfrm>
            <a:off x="7334548" y="14235629"/>
            <a:ext cx="45863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100" name="Prostokąt 99"/>
          <xdr:cNvSpPr/>
        </xdr:nvSpPr>
        <xdr:spPr>
          <a:xfrm>
            <a:off x="6628589" y="14235629"/>
            <a:ext cx="45863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101" name="Prostokąt 100"/>
          <xdr:cNvSpPr/>
        </xdr:nvSpPr>
        <xdr:spPr>
          <a:xfrm>
            <a:off x="6982466" y="14235629"/>
            <a:ext cx="45863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102" name="Prostokąt 101"/>
          <xdr:cNvSpPr/>
        </xdr:nvSpPr>
        <xdr:spPr>
          <a:xfrm>
            <a:off x="5571640" y="14235629"/>
            <a:ext cx="45863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103" name="Prostokąt 102"/>
          <xdr:cNvSpPr/>
        </xdr:nvSpPr>
        <xdr:spPr>
          <a:xfrm>
            <a:off x="6278018" y="14235629"/>
            <a:ext cx="44879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104" name="Prostokąt 103"/>
          <xdr:cNvSpPr/>
        </xdr:nvSpPr>
        <xdr:spPr>
          <a:xfrm>
            <a:off x="5924466" y="14235629"/>
            <a:ext cx="44879" cy="8231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  <xdr:sp macro="" textlink="">
        <xdr:nvSpPr>
          <xdr:cNvPr id="105" name="Prostokąt 104"/>
          <xdr:cNvSpPr/>
        </xdr:nvSpPr>
        <xdr:spPr>
          <a:xfrm>
            <a:off x="5215858" y="14235629"/>
            <a:ext cx="45863" cy="81511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l-PL" sz="1100"/>
          </a:p>
        </xdr:txBody>
      </xdr:sp>
    </xdr:grpSp>
    <xdr:clientData/>
  </xdr:twoCellAnchor>
  <xdr:twoCellAnchor>
    <xdr:from>
      <xdr:col>2</xdr:col>
      <xdr:colOff>1933575</xdr:colOff>
      <xdr:row>1</xdr:row>
      <xdr:rowOff>219075</xdr:rowOff>
    </xdr:from>
    <xdr:to>
      <xdr:col>2</xdr:col>
      <xdr:colOff>4010025</xdr:colOff>
      <xdr:row>2</xdr:row>
      <xdr:rowOff>190500</xdr:rowOff>
    </xdr:to>
    <xdr:grpSp>
      <xdr:nvGrpSpPr>
        <xdr:cNvPr id="5" name="Grupa 4"/>
        <xdr:cNvGrpSpPr/>
      </xdr:nvGrpSpPr>
      <xdr:grpSpPr>
        <a:xfrm>
          <a:off x="2619375" y="1619250"/>
          <a:ext cx="2076450" cy="485775"/>
          <a:chOff x="2619375" y="1619250"/>
          <a:chExt cx="2076450" cy="485775"/>
        </a:xfrm>
      </xdr:grpSpPr>
      <xdr:cxnSp macro="">
        <xdr:nvCxnSpPr>
          <xdr:cNvPr id="107" name="Łącznik prosty ze strzałką 106"/>
          <xdr:cNvCxnSpPr/>
        </xdr:nvCxnSpPr>
        <xdr:spPr>
          <a:xfrm flipV="1">
            <a:off x="2895599" y="2076450"/>
            <a:ext cx="1800226" cy="9526"/>
          </a:xfrm>
          <a:prstGeom prst="straightConnector1">
            <a:avLst/>
          </a:prstGeom>
          <a:ln w="19050">
            <a:solidFill>
              <a:srgbClr val="CD6599"/>
            </a:solidFill>
            <a:prstDash val="dash"/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8" name="Prostokąt zaokrąglony 107">
            <a:hlinkClick xmlns:r="http://schemas.openxmlformats.org/officeDocument/2006/relationships" r:id="rId11" tooltip="Wypełnij test"/>
          </xdr:cNvPr>
          <xdr:cNvSpPr/>
        </xdr:nvSpPr>
        <xdr:spPr>
          <a:xfrm>
            <a:off x="3373390" y="1619251"/>
            <a:ext cx="1189086" cy="371475"/>
          </a:xfrm>
          <a:prstGeom prst="roundRect">
            <a:avLst/>
          </a:prstGeom>
          <a:ln w="12700">
            <a:solidFill>
              <a:srgbClr val="CD6599"/>
            </a:solidFill>
            <a:prstDash val="solid"/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lIns="0" tIns="0" rIns="0" bIns="0" rtlCol="0" anchor="ctr"/>
          <a:lstStyle/>
          <a:p>
            <a:pPr marL="0" indent="0" algn="ctr"/>
            <a:r>
              <a:rPr lang="pl-PL" sz="1000" b="1">
                <a:solidFill>
                  <a:srgbClr val="660033"/>
                </a:solidFill>
                <a:latin typeface="+mn-lt"/>
                <a:ea typeface="+mn-ea"/>
                <a:cs typeface="+mn-cs"/>
              </a:rPr>
              <a:t>Przejdź</a:t>
            </a:r>
            <a:r>
              <a:rPr lang="pl-PL" sz="1000" b="1" baseline="0">
                <a:solidFill>
                  <a:srgbClr val="660033"/>
                </a:solidFill>
                <a:latin typeface="+mn-lt"/>
                <a:ea typeface="+mn-ea"/>
                <a:cs typeface="+mn-cs"/>
              </a:rPr>
              <a:t> do wypełniania testu</a:t>
            </a:r>
            <a:endParaRPr lang="en-US" sz="1000" b="1">
              <a:solidFill>
                <a:srgbClr val="660033"/>
              </a:solidFill>
              <a:latin typeface="+mn-lt"/>
              <a:ea typeface="+mn-ea"/>
              <a:cs typeface="+mn-cs"/>
            </a:endParaRPr>
          </a:p>
        </xdr:txBody>
      </xdr:sp>
      <xdr:grpSp>
        <xdr:nvGrpSpPr>
          <xdr:cNvPr id="109" name="Grupa 108"/>
          <xdr:cNvGrpSpPr/>
        </xdr:nvGrpSpPr>
        <xdr:grpSpPr>
          <a:xfrm>
            <a:off x="2619375" y="1619250"/>
            <a:ext cx="714375" cy="485775"/>
            <a:chOff x="1581150" y="12411074"/>
            <a:chExt cx="714375" cy="485775"/>
          </a:xfrm>
        </xdr:grpSpPr>
        <xdr:sp macro="" textlink="">
          <xdr:nvSpPr>
            <xdr:cNvPr id="110" name="Strzałka w prawo 109">
              <a:hlinkClick xmlns:r="http://schemas.openxmlformats.org/officeDocument/2006/relationships" r:id="rId11" tooltip="Wypełnij test"/>
            </xdr:cNvPr>
            <xdr:cNvSpPr/>
          </xdr:nvSpPr>
          <xdr:spPr>
            <a:xfrm>
              <a:off x="1971675" y="12458701"/>
              <a:ext cx="323850" cy="400050"/>
            </a:xfrm>
            <a:prstGeom prst="rightArrow">
              <a:avLst/>
            </a:prstGeom>
            <a:solidFill>
              <a:srgbClr val="CD6599"/>
            </a:solidFill>
            <a:ln>
              <a:headEnd/>
              <a:tailE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vertOverflow="clip" wrap="square" lIns="27432" tIns="27432" rIns="0" bIns="0" anchor="ctr" upright="1"/>
            <a:lstStyle/>
            <a:p>
              <a:pPr marL="0" indent="0" algn="ctr" rtl="0">
                <a:defRPr sz="1000"/>
              </a:pPr>
              <a:endParaRPr lang="pl-PL" sz="900" b="1" i="0" u="none" strike="noStrike" baseline="0">
                <a:solidFill>
                  <a:schemeClr val="bg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11" name="Elipsa 110">
              <a:hlinkClick xmlns:r="http://schemas.openxmlformats.org/officeDocument/2006/relationships" r:id="rId11" tooltip="Wypełnij test"/>
            </xdr:cNvPr>
            <xdr:cNvSpPr/>
          </xdr:nvSpPr>
          <xdr:spPr>
            <a:xfrm>
              <a:off x="1581150" y="12411074"/>
              <a:ext cx="482649" cy="485775"/>
            </a:xfrm>
            <a:prstGeom prst="ellipse">
              <a:avLst/>
            </a:prstGeom>
            <a:solidFill>
              <a:srgbClr val="CD6599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marL="0" indent="0" algn="ctr" rtl="0">
                <a:defRPr sz="1000"/>
              </a:pPr>
              <a:r>
                <a:rPr lang="pl-PL" sz="900" b="1">
                  <a:solidFill>
                    <a:schemeClr val="lt1"/>
                  </a:solidFill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  <a:latin typeface="+mn-lt"/>
                  <a:ea typeface="+mn-ea"/>
                  <a:cs typeface="+mn-cs"/>
                </a:rPr>
                <a:t>Krok 4</a:t>
              </a:r>
              <a:endParaRPr lang="en-US" sz="900" b="1">
                <a:solidFill>
                  <a:schemeClr val="lt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5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63" Type="http://schemas.openxmlformats.org/officeDocument/2006/relationships/ctrlProp" Target="../ctrlProps/ctrlProp61.xml"/><Relationship Id="rId84" Type="http://schemas.openxmlformats.org/officeDocument/2006/relationships/ctrlProp" Target="../ctrlProps/ctrlProp82.xml"/><Relationship Id="rId138" Type="http://schemas.openxmlformats.org/officeDocument/2006/relationships/ctrlProp" Target="../ctrlProps/ctrlProp136.xml"/><Relationship Id="rId159" Type="http://schemas.openxmlformats.org/officeDocument/2006/relationships/ctrlProp" Target="../ctrlProps/ctrlProp157.xml"/><Relationship Id="rId170" Type="http://schemas.openxmlformats.org/officeDocument/2006/relationships/ctrlProp" Target="../ctrlProps/ctrlProp168.xml"/><Relationship Id="rId191" Type="http://schemas.openxmlformats.org/officeDocument/2006/relationships/ctrlProp" Target="../ctrlProps/ctrlProp189.xml"/><Relationship Id="rId196" Type="http://schemas.openxmlformats.org/officeDocument/2006/relationships/ctrlProp" Target="../ctrlProps/ctrlProp194.xml"/><Relationship Id="rId200" Type="http://schemas.openxmlformats.org/officeDocument/2006/relationships/ctrlProp" Target="../ctrlProps/ctrlProp198.xml"/><Relationship Id="rId16" Type="http://schemas.openxmlformats.org/officeDocument/2006/relationships/ctrlProp" Target="../ctrlProps/ctrlProp14.xml"/><Relationship Id="rId107" Type="http://schemas.openxmlformats.org/officeDocument/2006/relationships/ctrlProp" Target="../ctrlProps/ctrlProp105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74" Type="http://schemas.openxmlformats.org/officeDocument/2006/relationships/ctrlProp" Target="../ctrlProps/ctrlProp72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123" Type="http://schemas.openxmlformats.org/officeDocument/2006/relationships/ctrlProp" Target="../ctrlProps/ctrlProp121.xml"/><Relationship Id="rId128" Type="http://schemas.openxmlformats.org/officeDocument/2006/relationships/ctrlProp" Target="../ctrlProps/ctrlProp126.xml"/><Relationship Id="rId144" Type="http://schemas.openxmlformats.org/officeDocument/2006/relationships/ctrlProp" Target="../ctrlProps/ctrlProp142.xml"/><Relationship Id="rId149" Type="http://schemas.openxmlformats.org/officeDocument/2006/relationships/ctrlProp" Target="../ctrlProps/ctrlProp147.xml"/><Relationship Id="rId5" Type="http://schemas.openxmlformats.org/officeDocument/2006/relationships/ctrlProp" Target="../ctrlProps/ctrlProp3.xml"/><Relationship Id="rId90" Type="http://schemas.openxmlformats.org/officeDocument/2006/relationships/ctrlProp" Target="../ctrlProps/ctrlProp88.xml"/><Relationship Id="rId95" Type="http://schemas.openxmlformats.org/officeDocument/2006/relationships/ctrlProp" Target="../ctrlProps/ctrlProp93.xml"/><Relationship Id="rId160" Type="http://schemas.openxmlformats.org/officeDocument/2006/relationships/ctrlProp" Target="../ctrlProps/ctrlProp158.xml"/><Relationship Id="rId165" Type="http://schemas.openxmlformats.org/officeDocument/2006/relationships/ctrlProp" Target="../ctrlProps/ctrlProp163.xml"/><Relationship Id="rId181" Type="http://schemas.openxmlformats.org/officeDocument/2006/relationships/ctrlProp" Target="../ctrlProps/ctrlProp179.xml"/><Relationship Id="rId186" Type="http://schemas.openxmlformats.org/officeDocument/2006/relationships/ctrlProp" Target="../ctrlProps/ctrlProp184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113" Type="http://schemas.openxmlformats.org/officeDocument/2006/relationships/ctrlProp" Target="../ctrlProps/ctrlProp111.xml"/><Relationship Id="rId118" Type="http://schemas.openxmlformats.org/officeDocument/2006/relationships/ctrlProp" Target="../ctrlProps/ctrlProp116.xml"/><Relationship Id="rId134" Type="http://schemas.openxmlformats.org/officeDocument/2006/relationships/ctrlProp" Target="../ctrlProps/ctrlProp132.xml"/><Relationship Id="rId139" Type="http://schemas.openxmlformats.org/officeDocument/2006/relationships/ctrlProp" Target="../ctrlProps/ctrlProp137.xml"/><Relationship Id="rId80" Type="http://schemas.openxmlformats.org/officeDocument/2006/relationships/ctrlProp" Target="../ctrlProps/ctrlProp78.xml"/><Relationship Id="rId85" Type="http://schemas.openxmlformats.org/officeDocument/2006/relationships/ctrlProp" Target="../ctrlProps/ctrlProp83.xml"/><Relationship Id="rId150" Type="http://schemas.openxmlformats.org/officeDocument/2006/relationships/ctrlProp" Target="../ctrlProps/ctrlProp148.xml"/><Relationship Id="rId155" Type="http://schemas.openxmlformats.org/officeDocument/2006/relationships/ctrlProp" Target="../ctrlProps/ctrlProp153.xml"/><Relationship Id="rId171" Type="http://schemas.openxmlformats.org/officeDocument/2006/relationships/ctrlProp" Target="../ctrlProps/ctrlProp169.xml"/><Relationship Id="rId176" Type="http://schemas.openxmlformats.org/officeDocument/2006/relationships/ctrlProp" Target="../ctrlProps/ctrlProp174.xml"/><Relationship Id="rId192" Type="http://schemas.openxmlformats.org/officeDocument/2006/relationships/ctrlProp" Target="../ctrlProps/ctrlProp190.xml"/><Relationship Id="rId197" Type="http://schemas.openxmlformats.org/officeDocument/2006/relationships/ctrlProp" Target="../ctrlProps/ctrlProp195.xml"/><Relationship Id="rId201" Type="http://schemas.openxmlformats.org/officeDocument/2006/relationships/ctrlProp" Target="../ctrlProps/ctrlProp199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59" Type="http://schemas.openxmlformats.org/officeDocument/2006/relationships/ctrlProp" Target="../ctrlProps/ctrlProp57.xml"/><Relationship Id="rId103" Type="http://schemas.openxmlformats.org/officeDocument/2006/relationships/ctrlProp" Target="../ctrlProps/ctrlProp101.xml"/><Relationship Id="rId108" Type="http://schemas.openxmlformats.org/officeDocument/2006/relationships/ctrlProp" Target="../ctrlProps/ctrlProp106.xml"/><Relationship Id="rId124" Type="http://schemas.openxmlformats.org/officeDocument/2006/relationships/ctrlProp" Target="../ctrlProps/ctrlProp122.xml"/><Relationship Id="rId129" Type="http://schemas.openxmlformats.org/officeDocument/2006/relationships/ctrlProp" Target="../ctrlProps/ctrlProp127.xml"/><Relationship Id="rId54" Type="http://schemas.openxmlformats.org/officeDocument/2006/relationships/ctrlProp" Target="../ctrlProps/ctrlProp52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91" Type="http://schemas.openxmlformats.org/officeDocument/2006/relationships/ctrlProp" Target="../ctrlProps/ctrlProp89.xml"/><Relationship Id="rId96" Type="http://schemas.openxmlformats.org/officeDocument/2006/relationships/ctrlProp" Target="../ctrlProps/ctrlProp94.xml"/><Relationship Id="rId140" Type="http://schemas.openxmlformats.org/officeDocument/2006/relationships/ctrlProp" Target="../ctrlProps/ctrlProp138.xml"/><Relationship Id="rId145" Type="http://schemas.openxmlformats.org/officeDocument/2006/relationships/ctrlProp" Target="../ctrlProps/ctrlProp143.xml"/><Relationship Id="rId161" Type="http://schemas.openxmlformats.org/officeDocument/2006/relationships/ctrlProp" Target="../ctrlProps/ctrlProp159.xml"/><Relationship Id="rId166" Type="http://schemas.openxmlformats.org/officeDocument/2006/relationships/ctrlProp" Target="../ctrlProps/ctrlProp164.xml"/><Relationship Id="rId182" Type="http://schemas.openxmlformats.org/officeDocument/2006/relationships/ctrlProp" Target="../ctrlProps/ctrlProp180.xml"/><Relationship Id="rId187" Type="http://schemas.openxmlformats.org/officeDocument/2006/relationships/ctrlProp" Target="../ctrlProps/ctrlProp185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4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49" Type="http://schemas.openxmlformats.org/officeDocument/2006/relationships/ctrlProp" Target="../ctrlProps/ctrlProp47.xml"/><Relationship Id="rId114" Type="http://schemas.openxmlformats.org/officeDocument/2006/relationships/ctrlProp" Target="../ctrlProps/ctrlProp112.xml"/><Relationship Id="rId119" Type="http://schemas.openxmlformats.org/officeDocument/2006/relationships/ctrlProp" Target="../ctrlProps/ctrlProp117.xml"/><Relationship Id="rId44" Type="http://schemas.openxmlformats.org/officeDocument/2006/relationships/ctrlProp" Target="../ctrlProps/ctrlProp42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81" Type="http://schemas.openxmlformats.org/officeDocument/2006/relationships/ctrlProp" Target="../ctrlProps/ctrlProp79.xml"/><Relationship Id="rId86" Type="http://schemas.openxmlformats.org/officeDocument/2006/relationships/ctrlProp" Target="../ctrlProps/ctrlProp84.xml"/><Relationship Id="rId130" Type="http://schemas.openxmlformats.org/officeDocument/2006/relationships/ctrlProp" Target="../ctrlProps/ctrlProp128.xml"/><Relationship Id="rId135" Type="http://schemas.openxmlformats.org/officeDocument/2006/relationships/ctrlProp" Target="../ctrlProps/ctrlProp133.xml"/><Relationship Id="rId151" Type="http://schemas.openxmlformats.org/officeDocument/2006/relationships/ctrlProp" Target="../ctrlProps/ctrlProp149.xml"/><Relationship Id="rId156" Type="http://schemas.openxmlformats.org/officeDocument/2006/relationships/ctrlProp" Target="../ctrlProps/ctrlProp154.xml"/><Relationship Id="rId177" Type="http://schemas.openxmlformats.org/officeDocument/2006/relationships/ctrlProp" Target="../ctrlProps/ctrlProp175.xml"/><Relationship Id="rId198" Type="http://schemas.openxmlformats.org/officeDocument/2006/relationships/ctrlProp" Target="../ctrlProps/ctrlProp196.xml"/><Relationship Id="rId172" Type="http://schemas.openxmlformats.org/officeDocument/2006/relationships/ctrlProp" Target="../ctrlProps/ctrlProp170.xml"/><Relationship Id="rId193" Type="http://schemas.openxmlformats.org/officeDocument/2006/relationships/ctrlProp" Target="../ctrlProps/ctrlProp191.xml"/><Relationship Id="rId202" Type="http://schemas.openxmlformats.org/officeDocument/2006/relationships/ctrlProp" Target="../ctrlProps/ctrlProp200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109" Type="http://schemas.openxmlformats.org/officeDocument/2006/relationships/ctrlProp" Target="../ctrlProps/ctrlProp107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104" Type="http://schemas.openxmlformats.org/officeDocument/2006/relationships/ctrlProp" Target="../ctrlProps/ctrlProp102.xml"/><Relationship Id="rId120" Type="http://schemas.openxmlformats.org/officeDocument/2006/relationships/ctrlProp" Target="../ctrlProps/ctrlProp118.xml"/><Relationship Id="rId125" Type="http://schemas.openxmlformats.org/officeDocument/2006/relationships/ctrlProp" Target="../ctrlProps/ctrlProp123.xml"/><Relationship Id="rId141" Type="http://schemas.openxmlformats.org/officeDocument/2006/relationships/ctrlProp" Target="../ctrlProps/ctrlProp139.xml"/><Relationship Id="rId146" Type="http://schemas.openxmlformats.org/officeDocument/2006/relationships/ctrlProp" Target="../ctrlProps/ctrlProp144.xml"/><Relationship Id="rId167" Type="http://schemas.openxmlformats.org/officeDocument/2006/relationships/ctrlProp" Target="../ctrlProps/ctrlProp165.xml"/><Relationship Id="rId188" Type="http://schemas.openxmlformats.org/officeDocument/2006/relationships/ctrlProp" Target="../ctrlProps/ctrlProp186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162" Type="http://schemas.openxmlformats.org/officeDocument/2006/relationships/ctrlProp" Target="../ctrlProps/ctrlProp160.xml"/><Relationship Id="rId183" Type="http://schemas.openxmlformats.org/officeDocument/2006/relationships/ctrlProp" Target="../ctrlProps/ctrlProp181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4" Type="http://schemas.openxmlformats.org/officeDocument/2006/relationships/ctrlProp" Target="../ctrlProps/ctrlProp22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115" Type="http://schemas.openxmlformats.org/officeDocument/2006/relationships/ctrlProp" Target="../ctrlProps/ctrlProp113.xml"/><Relationship Id="rId131" Type="http://schemas.openxmlformats.org/officeDocument/2006/relationships/ctrlProp" Target="../ctrlProps/ctrlProp129.xml"/><Relationship Id="rId136" Type="http://schemas.openxmlformats.org/officeDocument/2006/relationships/ctrlProp" Target="../ctrlProps/ctrlProp134.xml"/><Relationship Id="rId157" Type="http://schemas.openxmlformats.org/officeDocument/2006/relationships/ctrlProp" Target="../ctrlProps/ctrlProp155.xml"/><Relationship Id="rId178" Type="http://schemas.openxmlformats.org/officeDocument/2006/relationships/ctrlProp" Target="../ctrlProps/ctrlProp176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52" Type="http://schemas.openxmlformats.org/officeDocument/2006/relationships/ctrlProp" Target="../ctrlProps/ctrlProp150.xml"/><Relationship Id="rId173" Type="http://schemas.openxmlformats.org/officeDocument/2006/relationships/ctrlProp" Target="../ctrlProps/ctrlProp171.xml"/><Relationship Id="rId194" Type="http://schemas.openxmlformats.org/officeDocument/2006/relationships/ctrlProp" Target="../ctrlProps/ctrlProp192.xml"/><Relationship Id="rId199" Type="http://schemas.openxmlformats.org/officeDocument/2006/relationships/ctrlProp" Target="../ctrlProps/ctrlProp197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105" Type="http://schemas.openxmlformats.org/officeDocument/2006/relationships/ctrlProp" Target="../ctrlProps/ctrlProp103.xml"/><Relationship Id="rId126" Type="http://schemas.openxmlformats.org/officeDocument/2006/relationships/ctrlProp" Target="../ctrlProps/ctrlProp124.xml"/><Relationship Id="rId147" Type="http://schemas.openxmlformats.org/officeDocument/2006/relationships/ctrlProp" Target="../ctrlProps/ctrlProp145.xml"/><Relationship Id="rId168" Type="http://schemas.openxmlformats.org/officeDocument/2006/relationships/ctrlProp" Target="../ctrlProps/ctrlProp166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93" Type="http://schemas.openxmlformats.org/officeDocument/2006/relationships/ctrlProp" Target="../ctrlProps/ctrlProp91.xml"/><Relationship Id="rId98" Type="http://schemas.openxmlformats.org/officeDocument/2006/relationships/ctrlProp" Target="../ctrlProps/ctrlProp96.xml"/><Relationship Id="rId121" Type="http://schemas.openxmlformats.org/officeDocument/2006/relationships/ctrlProp" Target="../ctrlProps/ctrlProp119.xml"/><Relationship Id="rId142" Type="http://schemas.openxmlformats.org/officeDocument/2006/relationships/ctrlProp" Target="../ctrlProps/ctrlProp140.xml"/><Relationship Id="rId163" Type="http://schemas.openxmlformats.org/officeDocument/2006/relationships/ctrlProp" Target="../ctrlProps/ctrlProp161.xml"/><Relationship Id="rId184" Type="http://schemas.openxmlformats.org/officeDocument/2006/relationships/ctrlProp" Target="../ctrlProps/ctrlProp182.xml"/><Relationship Id="rId189" Type="http://schemas.openxmlformats.org/officeDocument/2006/relationships/ctrlProp" Target="../ctrlProps/ctrlProp187.xml"/><Relationship Id="rId3" Type="http://schemas.openxmlformats.org/officeDocument/2006/relationships/ctrlProp" Target="../ctrlProps/ctrlProp1.xml"/><Relationship Id="rId25" Type="http://schemas.openxmlformats.org/officeDocument/2006/relationships/ctrlProp" Target="../ctrlProps/ctrlProp23.xml"/><Relationship Id="rId46" Type="http://schemas.openxmlformats.org/officeDocument/2006/relationships/ctrlProp" Target="../ctrlProps/ctrlProp44.xml"/><Relationship Id="rId67" Type="http://schemas.openxmlformats.org/officeDocument/2006/relationships/ctrlProp" Target="../ctrlProps/ctrlProp65.xml"/><Relationship Id="rId116" Type="http://schemas.openxmlformats.org/officeDocument/2006/relationships/ctrlProp" Target="../ctrlProps/ctrlProp114.xml"/><Relationship Id="rId137" Type="http://schemas.openxmlformats.org/officeDocument/2006/relationships/ctrlProp" Target="../ctrlProps/ctrlProp135.xml"/><Relationship Id="rId158" Type="http://schemas.openxmlformats.org/officeDocument/2006/relationships/ctrlProp" Target="../ctrlProps/ctrlProp156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62" Type="http://schemas.openxmlformats.org/officeDocument/2006/relationships/ctrlProp" Target="../ctrlProps/ctrlProp60.xml"/><Relationship Id="rId83" Type="http://schemas.openxmlformats.org/officeDocument/2006/relationships/ctrlProp" Target="../ctrlProps/ctrlProp81.xml"/><Relationship Id="rId88" Type="http://schemas.openxmlformats.org/officeDocument/2006/relationships/ctrlProp" Target="../ctrlProps/ctrlProp86.xml"/><Relationship Id="rId111" Type="http://schemas.openxmlformats.org/officeDocument/2006/relationships/ctrlProp" Target="../ctrlProps/ctrlProp109.xml"/><Relationship Id="rId132" Type="http://schemas.openxmlformats.org/officeDocument/2006/relationships/ctrlProp" Target="../ctrlProps/ctrlProp130.xml"/><Relationship Id="rId153" Type="http://schemas.openxmlformats.org/officeDocument/2006/relationships/ctrlProp" Target="../ctrlProps/ctrlProp151.xml"/><Relationship Id="rId174" Type="http://schemas.openxmlformats.org/officeDocument/2006/relationships/ctrlProp" Target="../ctrlProps/ctrlProp172.xml"/><Relationship Id="rId179" Type="http://schemas.openxmlformats.org/officeDocument/2006/relationships/ctrlProp" Target="../ctrlProps/ctrlProp177.xml"/><Relationship Id="rId195" Type="http://schemas.openxmlformats.org/officeDocument/2006/relationships/ctrlProp" Target="../ctrlProps/ctrlProp193.xml"/><Relationship Id="rId190" Type="http://schemas.openxmlformats.org/officeDocument/2006/relationships/ctrlProp" Target="../ctrlProps/ctrlProp188.xml"/><Relationship Id="rId15" Type="http://schemas.openxmlformats.org/officeDocument/2006/relationships/ctrlProp" Target="../ctrlProps/ctrlProp13.xml"/><Relationship Id="rId36" Type="http://schemas.openxmlformats.org/officeDocument/2006/relationships/ctrlProp" Target="../ctrlProps/ctrlProp34.xml"/><Relationship Id="rId57" Type="http://schemas.openxmlformats.org/officeDocument/2006/relationships/ctrlProp" Target="../ctrlProps/ctrlProp55.xml"/><Relationship Id="rId106" Type="http://schemas.openxmlformats.org/officeDocument/2006/relationships/ctrlProp" Target="../ctrlProps/ctrlProp104.xml"/><Relationship Id="rId127" Type="http://schemas.openxmlformats.org/officeDocument/2006/relationships/ctrlProp" Target="../ctrlProps/ctrlProp12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52" Type="http://schemas.openxmlformats.org/officeDocument/2006/relationships/ctrlProp" Target="../ctrlProps/ctrlProp50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94" Type="http://schemas.openxmlformats.org/officeDocument/2006/relationships/ctrlProp" Target="../ctrlProps/ctrlProp92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122" Type="http://schemas.openxmlformats.org/officeDocument/2006/relationships/ctrlProp" Target="../ctrlProps/ctrlProp120.xml"/><Relationship Id="rId143" Type="http://schemas.openxmlformats.org/officeDocument/2006/relationships/ctrlProp" Target="../ctrlProps/ctrlProp141.xml"/><Relationship Id="rId148" Type="http://schemas.openxmlformats.org/officeDocument/2006/relationships/ctrlProp" Target="../ctrlProps/ctrlProp146.xml"/><Relationship Id="rId164" Type="http://schemas.openxmlformats.org/officeDocument/2006/relationships/ctrlProp" Target="../ctrlProps/ctrlProp162.xml"/><Relationship Id="rId169" Type="http://schemas.openxmlformats.org/officeDocument/2006/relationships/ctrlProp" Target="../ctrlProps/ctrlProp167.xml"/><Relationship Id="rId185" Type="http://schemas.openxmlformats.org/officeDocument/2006/relationships/ctrlProp" Target="../ctrlProps/ctrlProp18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80" Type="http://schemas.openxmlformats.org/officeDocument/2006/relationships/ctrlProp" Target="../ctrlProps/ctrlProp178.xml"/><Relationship Id="rId26" Type="http://schemas.openxmlformats.org/officeDocument/2006/relationships/ctrlProp" Target="../ctrlProps/ctrlProp24.xml"/><Relationship Id="rId47" Type="http://schemas.openxmlformats.org/officeDocument/2006/relationships/ctrlProp" Target="../ctrlProps/ctrlProp45.xml"/><Relationship Id="rId68" Type="http://schemas.openxmlformats.org/officeDocument/2006/relationships/ctrlProp" Target="../ctrlProps/ctrlProp66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33" Type="http://schemas.openxmlformats.org/officeDocument/2006/relationships/ctrlProp" Target="../ctrlProps/ctrlProp131.xml"/><Relationship Id="rId154" Type="http://schemas.openxmlformats.org/officeDocument/2006/relationships/ctrlProp" Target="../ctrlProps/ctrlProp152.xml"/><Relationship Id="rId175" Type="http://schemas.openxmlformats.org/officeDocument/2006/relationships/ctrlProp" Target="../ctrlProps/ctrlProp17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5.xml"/><Relationship Id="rId13" Type="http://schemas.openxmlformats.org/officeDocument/2006/relationships/ctrlProp" Target="../ctrlProps/ctrlProp210.xml"/><Relationship Id="rId18" Type="http://schemas.openxmlformats.org/officeDocument/2006/relationships/ctrlProp" Target="../ctrlProps/ctrlProp215.xml"/><Relationship Id="rId26" Type="http://schemas.openxmlformats.org/officeDocument/2006/relationships/ctrlProp" Target="../ctrlProps/ctrlProp2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18.xml"/><Relationship Id="rId7" Type="http://schemas.openxmlformats.org/officeDocument/2006/relationships/ctrlProp" Target="../ctrlProps/ctrlProp204.xml"/><Relationship Id="rId12" Type="http://schemas.openxmlformats.org/officeDocument/2006/relationships/ctrlProp" Target="../ctrlProps/ctrlProp209.xml"/><Relationship Id="rId17" Type="http://schemas.openxmlformats.org/officeDocument/2006/relationships/ctrlProp" Target="../ctrlProps/ctrlProp214.xml"/><Relationship Id="rId25" Type="http://schemas.openxmlformats.org/officeDocument/2006/relationships/ctrlProp" Target="../ctrlProps/ctrlProp22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13.xml"/><Relationship Id="rId20" Type="http://schemas.openxmlformats.org/officeDocument/2006/relationships/ctrlProp" Target="../ctrlProps/ctrlProp2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3.xml"/><Relationship Id="rId11" Type="http://schemas.openxmlformats.org/officeDocument/2006/relationships/ctrlProp" Target="../ctrlProps/ctrlProp208.xml"/><Relationship Id="rId24" Type="http://schemas.openxmlformats.org/officeDocument/2006/relationships/ctrlProp" Target="../ctrlProps/ctrlProp221.xml"/><Relationship Id="rId5" Type="http://schemas.openxmlformats.org/officeDocument/2006/relationships/ctrlProp" Target="../ctrlProps/ctrlProp202.xml"/><Relationship Id="rId15" Type="http://schemas.openxmlformats.org/officeDocument/2006/relationships/ctrlProp" Target="../ctrlProps/ctrlProp212.xml"/><Relationship Id="rId23" Type="http://schemas.openxmlformats.org/officeDocument/2006/relationships/ctrlProp" Target="../ctrlProps/ctrlProp2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207.xml"/><Relationship Id="rId19" Type="http://schemas.openxmlformats.org/officeDocument/2006/relationships/ctrlProp" Target="../ctrlProps/ctrlProp216.xml"/><Relationship Id="rId4" Type="http://schemas.openxmlformats.org/officeDocument/2006/relationships/ctrlProp" Target="../ctrlProps/ctrlProp201.xml"/><Relationship Id="rId9" Type="http://schemas.openxmlformats.org/officeDocument/2006/relationships/ctrlProp" Target="../ctrlProps/ctrlProp206.xml"/><Relationship Id="rId14" Type="http://schemas.openxmlformats.org/officeDocument/2006/relationships/ctrlProp" Target="../ctrlProps/ctrlProp211.xml"/><Relationship Id="rId22" Type="http://schemas.openxmlformats.org/officeDocument/2006/relationships/ctrlProp" Target="../ctrlProps/ctrlProp219.xml"/><Relationship Id="rId27" Type="http://schemas.openxmlformats.org/officeDocument/2006/relationships/ctrlProp" Target="../ctrlProps/ctrlProp22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E57"/>
  <sheetViews>
    <sheetView showRowColHeaders="0" tabSelected="1" workbookViewId="0"/>
  </sheetViews>
  <sheetFormatPr defaultColWidth="0" defaultRowHeight="16.5" zeroHeight="1" x14ac:dyDescent="0.3"/>
  <cols>
    <col min="1" max="1" width="3.140625" style="8" customWidth="1"/>
    <col min="2" max="2" width="40.7109375" style="8" customWidth="1"/>
    <col min="3" max="18" width="5" style="8" customWidth="1"/>
    <col min="19" max="27" width="7" style="8" customWidth="1"/>
    <col min="28" max="28" width="2.28515625" style="8" customWidth="1"/>
    <col min="29" max="29" width="6.140625" style="8" customWidth="1"/>
    <col min="30" max="30" width="1.85546875" style="8" customWidth="1"/>
    <col min="31" max="31" width="9.140625" style="38" hidden="1" customWidth="1"/>
    <col min="32" max="16384" width="9.140625" style="8" hidden="1"/>
  </cols>
  <sheetData>
    <row r="1" spans="1:31" ht="6" customHeight="1" thickBot="1" x14ac:dyDescent="0.35">
      <c r="A1" s="34"/>
    </row>
    <row r="2" spans="1:31" s="9" customFormat="1" ht="43.5" customHeight="1" thickBot="1" x14ac:dyDescent="0.35">
      <c r="A2" s="34"/>
      <c r="B2" s="78"/>
      <c r="C2" s="80"/>
      <c r="D2" s="191" t="s">
        <v>90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2"/>
      <c r="X2" s="8"/>
      <c r="Y2" s="8"/>
      <c r="Z2" s="8"/>
      <c r="AA2" s="8"/>
      <c r="AB2" s="8"/>
      <c r="AC2" s="8"/>
      <c r="AD2" s="8"/>
      <c r="AE2" s="37"/>
    </row>
    <row r="3" spans="1:31" s="58" customFormat="1" ht="44.25" customHeight="1" x14ac:dyDescent="0.3">
      <c r="A3" s="61"/>
      <c r="B3" s="76"/>
      <c r="C3" s="190" t="s">
        <v>277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79"/>
      <c r="X3" s="79"/>
      <c r="Y3" s="76"/>
      <c r="Z3" s="76"/>
      <c r="AA3" s="76"/>
      <c r="AB3" s="76"/>
      <c r="AC3" s="76"/>
      <c r="AD3" s="61"/>
    </row>
    <row r="4" spans="1:31" s="74" customFormat="1" ht="28.5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1:31" s="74" customFormat="1" ht="28.5" customHeight="1" x14ac:dyDescent="0.3">
      <c r="A5" s="73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3"/>
      <c r="Y5" s="73"/>
      <c r="Z5" s="73"/>
      <c r="AA5" s="73"/>
      <c r="AB5" s="73"/>
      <c r="AC5" s="73"/>
      <c r="AD5" s="73"/>
    </row>
    <row r="6" spans="1:31" s="58" customFormat="1" ht="28.5" customHeight="1" x14ac:dyDescent="0.3">
      <c r="A6" s="61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73"/>
      <c r="Y6" s="73"/>
      <c r="Z6" s="73"/>
      <c r="AA6" s="73"/>
      <c r="AB6" s="73"/>
      <c r="AC6" s="73"/>
      <c r="AD6" s="61"/>
    </row>
    <row r="7" spans="1:31" s="58" customFormat="1" ht="6" customHeight="1" x14ac:dyDescent="0.3">
      <c r="A7" s="61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3"/>
      <c r="Y7" s="73"/>
      <c r="Z7" s="73"/>
      <c r="AA7" s="73"/>
      <c r="AB7" s="73"/>
      <c r="AC7" s="73"/>
      <c r="AD7" s="61"/>
    </row>
    <row r="8" spans="1:31" s="58" customFormat="1" ht="12" customHeight="1" x14ac:dyDescent="0.3">
      <c r="A8" s="61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3"/>
      <c r="Y8" s="73"/>
      <c r="Z8" s="73"/>
      <c r="AA8" s="73"/>
      <c r="AB8" s="73"/>
      <c r="AC8" s="73"/>
      <c r="AD8" s="61"/>
    </row>
    <row r="9" spans="1:31" s="58" customFormat="1" ht="22.5" customHeight="1" x14ac:dyDescent="0.3">
      <c r="A9" s="61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3"/>
      <c r="Y9" s="73"/>
      <c r="Z9" s="73"/>
      <c r="AA9" s="73"/>
      <c r="AB9" s="73"/>
      <c r="AC9" s="73"/>
      <c r="AD9" s="61"/>
    </row>
    <row r="10" spans="1:31" s="74" customFormat="1" ht="55.5" customHeight="1" x14ac:dyDescent="0.3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82"/>
      <c r="O10" s="83" t="s">
        <v>216</v>
      </c>
      <c r="P10" s="83" t="s">
        <v>217</v>
      </c>
      <c r="Q10" s="83" t="s">
        <v>218</v>
      </c>
      <c r="R10" s="83" t="s">
        <v>219</v>
      </c>
      <c r="S10" s="83" t="s">
        <v>220</v>
      </c>
      <c r="T10" s="83" t="s">
        <v>221</v>
      </c>
      <c r="U10" s="83" t="s">
        <v>222</v>
      </c>
      <c r="V10" s="83" t="s">
        <v>223</v>
      </c>
      <c r="W10" s="83" t="s">
        <v>224</v>
      </c>
      <c r="X10" s="83" t="s">
        <v>225</v>
      </c>
      <c r="Y10" s="82"/>
      <c r="Z10" s="82"/>
      <c r="AA10" s="82"/>
      <c r="AB10" s="73"/>
      <c r="AC10" s="73"/>
      <c r="AD10" s="73"/>
    </row>
    <row r="11" spans="1:31" s="77" customFormat="1" ht="29.25" customHeight="1" x14ac:dyDescent="0.25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43"/>
      <c r="O11" s="43" t="s">
        <v>226</v>
      </c>
      <c r="P11" s="43" t="s">
        <v>275</v>
      </c>
      <c r="Q11" s="65" t="s">
        <v>284</v>
      </c>
      <c r="R11" s="43" t="s">
        <v>227</v>
      </c>
      <c r="S11" s="65" t="s">
        <v>282</v>
      </c>
      <c r="T11" s="65" t="s">
        <v>283</v>
      </c>
      <c r="U11" s="43" t="s">
        <v>276</v>
      </c>
      <c r="V11" s="43"/>
      <c r="W11" s="43"/>
      <c r="X11" s="43"/>
      <c r="Y11" s="43"/>
      <c r="Z11" s="43"/>
      <c r="AA11" s="43"/>
      <c r="AB11" s="81"/>
      <c r="AC11" s="81"/>
      <c r="AD11" s="81"/>
    </row>
    <row r="12" spans="1:31" s="77" customFormat="1" ht="18.75" customHeight="1" x14ac:dyDescent="0.25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81"/>
      <c r="AC12" s="81"/>
      <c r="AD12" s="81"/>
    </row>
    <row r="13" spans="1:31" s="77" customFormat="1" ht="20.100000000000001" customHeight="1" x14ac:dyDescent="0.25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1:31" s="77" customFormat="1" ht="21" customHeight="1" x14ac:dyDescent="0.25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</row>
    <row r="15" spans="1:31" s="77" customFormat="1" ht="20.100000000000001" customHeight="1" x14ac:dyDescent="0.25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</row>
    <row r="16" spans="1:31" s="77" customFormat="1" ht="21.75" customHeight="1" x14ac:dyDescent="0.2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</row>
    <row r="17" spans="2:30" s="77" customFormat="1" ht="20.100000000000001" customHeight="1" x14ac:dyDescent="0.2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</row>
    <row r="18" spans="2:30" s="77" customFormat="1" ht="20.100000000000001" hidden="1" customHeight="1" x14ac:dyDescent="0.25"/>
    <row r="19" spans="2:30" s="77" customFormat="1" ht="20.100000000000001" hidden="1" customHeight="1" x14ac:dyDescent="0.25"/>
    <row r="20" spans="2:30" s="77" customFormat="1" ht="8.25" hidden="1" customHeight="1" x14ac:dyDescent="0.25"/>
    <row r="21" spans="2:30" s="77" customFormat="1" ht="75" hidden="1" customHeight="1" x14ac:dyDescent="0.25"/>
    <row r="22" spans="2:30" s="77" customFormat="1" ht="15.75" hidden="1" customHeight="1" x14ac:dyDescent="0.25"/>
    <row r="23" spans="2:30" s="77" customFormat="1" ht="23.25" hidden="1" customHeight="1" x14ac:dyDescent="0.25"/>
    <row r="24" spans="2:30" s="77" customFormat="1" ht="23.25" hidden="1" customHeight="1" x14ac:dyDescent="0.25"/>
    <row r="25" spans="2:30" s="77" customFormat="1" ht="23.25" hidden="1" customHeight="1" x14ac:dyDescent="0.25"/>
    <row r="26" spans="2:30" s="77" customFormat="1" ht="23.25" hidden="1" customHeight="1" x14ac:dyDescent="0.25"/>
    <row r="27" spans="2:30" s="77" customFormat="1" ht="23.25" hidden="1" customHeight="1" x14ac:dyDescent="0.25"/>
    <row r="28" spans="2:30" s="77" customFormat="1" ht="23.25" hidden="1" customHeight="1" x14ac:dyDescent="0.25"/>
    <row r="29" spans="2:30" s="77" customFormat="1" ht="23.25" hidden="1" customHeight="1" x14ac:dyDescent="0.25"/>
    <row r="30" spans="2:30" s="77" customFormat="1" ht="23.25" hidden="1" customHeight="1" x14ac:dyDescent="0.25"/>
    <row r="31" spans="2:30" s="77" customFormat="1" ht="23.25" hidden="1" customHeight="1" x14ac:dyDescent="0.25"/>
    <row r="32" spans="2:30" s="77" customFormat="1" ht="23.25" hidden="1" customHeight="1" x14ac:dyDescent="0.25"/>
    <row r="33" s="77" customFormat="1" ht="23.25" hidden="1" customHeight="1" x14ac:dyDescent="0.25"/>
    <row r="34" s="77" customFormat="1" ht="27" hidden="1" customHeight="1" x14ac:dyDescent="0.25"/>
    <row r="35" s="77" customFormat="1" ht="23.25" hidden="1" customHeight="1" x14ac:dyDescent="0.25"/>
    <row r="36" s="77" customFormat="1" ht="23.25" hidden="1" customHeight="1" x14ac:dyDescent="0.25"/>
    <row r="37" s="77" customFormat="1" ht="23.25" hidden="1" customHeight="1" x14ac:dyDescent="0.25"/>
    <row r="38" s="77" customFormat="1" ht="23.25" hidden="1" customHeight="1" x14ac:dyDescent="0.25"/>
    <row r="39" s="77" customFormat="1" ht="23.25" hidden="1" customHeight="1" x14ac:dyDescent="0.25"/>
    <row r="40" s="77" customFormat="1" ht="23.25" hidden="1" customHeight="1" x14ac:dyDescent="0.25"/>
    <row r="41" s="77" customFormat="1" ht="35.25" hidden="1" customHeight="1" x14ac:dyDescent="0.25"/>
    <row r="42" s="77" customFormat="1" ht="22.5" hidden="1" customHeight="1" x14ac:dyDescent="0.25"/>
    <row r="43" s="77" customFormat="1" ht="8.25" hidden="1" customHeight="1" x14ac:dyDescent="0.25"/>
    <row r="44" s="77" customFormat="1" ht="100.5" hidden="1" customHeight="1" x14ac:dyDescent="0.25"/>
    <row r="45" s="77" customFormat="1" ht="15" hidden="1" x14ac:dyDescent="0.25"/>
    <row r="46" s="77" customFormat="1" ht="23.25" hidden="1" customHeight="1" x14ac:dyDescent="0.25"/>
    <row r="47" s="77" customFormat="1" ht="23.25" hidden="1" customHeight="1" x14ac:dyDescent="0.25"/>
    <row r="48" s="77" customFormat="1" ht="23.25" hidden="1" customHeight="1" x14ac:dyDescent="0.25"/>
    <row r="49" s="77" customFormat="1" ht="23.25" hidden="1" customHeight="1" x14ac:dyDescent="0.25"/>
    <row r="50" s="77" customFormat="1" ht="3.75" hidden="1" customHeight="1" x14ac:dyDescent="0.25"/>
    <row r="51" s="77" customFormat="1" ht="15" hidden="1" x14ac:dyDescent="0.25"/>
    <row r="52" customFormat="1" ht="15" hidden="1" x14ac:dyDescent="0.25"/>
    <row r="53" customFormat="1" ht="15" hidden="1" x14ac:dyDescent="0.25"/>
    <row r="54" customFormat="1" ht="16.5" hidden="1" customHeight="1" x14ac:dyDescent="0.25"/>
    <row r="55" customFormat="1" ht="15" hidden="1" x14ac:dyDescent="0.25"/>
    <row r="56" customFormat="1" ht="15" hidden="1" x14ac:dyDescent="0.25"/>
    <row r="57" customFormat="1" ht="15" hidden="1" x14ac:dyDescent="0.25"/>
  </sheetData>
  <sheetProtection password="AF99" sheet="1" objects="1" scenarios="1" selectLockedCells="1"/>
  <mergeCells count="3">
    <mergeCell ref="C3:V3"/>
    <mergeCell ref="D2:W2"/>
    <mergeCell ref="B6:W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AJ260"/>
  <sheetViews>
    <sheetView showRowColHeaders="0" workbookViewId="0"/>
  </sheetViews>
  <sheetFormatPr defaultColWidth="0" defaultRowHeight="15" zeroHeight="1" x14ac:dyDescent="0.25"/>
  <cols>
    <col min="1" max="1" width="7.85546875" style="62" customWidth="1"/>
    <col min="2" max="2" width="5.42578125" style="2" customWidth="1"/>
    <col min="3" max="3" width="99.5703125" style="5" customWidth="1"/>
    <col min="4" max="4" width="9.140625" style="1" customWidth="1"/>
    <col min="5" max="5" width="9.140625" style="71" customWidth="1"/>
    <col min="6" max="6" width="9.7109375" style="1" customWidth="1"/>
    <col min="7" max="7" width="9.140625" style="1" customWidth="1"/>
    <col min="8" max="10" width="9.140625" style="1" hidden="1" customWidth="1"/>
    <col min="11" max="36" width="0" style="1" hidden="1" customWidth="1"/>
    <col min="37" max="16384" width="0" style="1" hidden="1"/>
  </cols>
  <sheetData>
    <row r="1" spans="1:36" ht="110.25" customHeight="1" x14ac:dyDescent="0.25">
      <c r="A1" s="70"/>
    </row>
    <row r="2" spans="1:36" ht="15.75" thickBot="1" x14ac:dyDescent="0.3"/>
    <row r="3" spans="1:36" ht="15.75" thickTop="1" x14ac:dyDescent="0.25">
      <c r="C3" s="194" t="s">
        <v>228</v>
      </c>
    </row>
    <row r="4" spans="1:36" x14ac:dyDescent="0.25">
      <c r="C4" s="195"/>
    </row>
    <row r="5" spans="1:36" ht="15.75" thickBot="1" x14ac:dyDescent="0.3">
      <c r="C5" s="196"/>
    </row>
    <row r="6" spans="1:36" ht="8.25" customHeight="1" thickTop="1" x14ac:dyDescent="0.25"/>
    <row r="7" spans="1:36" ht="56.25" customHeight="1" x14ac:dyDescent="0.25">
      <c r="C7" s="42"/>
    </row>
    <row r="8" spans="1:36" ht="8.25" customHeight="1" x14ac:dyDescent="0.25">
      <c r="B8" s="3" t="s">
        <v>86</v>
      </c>
      <c r="C8" s="110"/>
    </row>
    <row r="9" spans="1:36" customFormat="1" ht="15.75" thickBot="1" x14ac:dyDescent="0.3">
      <c r="A9" s="62"/>
      <c r="B9" s="4"/>
      <c r="C9" s="6" t="s">
        <v>274</v>
      </c>
      <c r="D9" s="1"/>
      <c r="E9" s="7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customFormat="1" ht="24.95" customHeight="1" x14ac:dyDescent="0.25">
      <c r="A10" s="70"/>
      <c r="B10" s="84">
        <v>1</v>
      </c>
      <c r="C10" s="32" t="s">
        <v>196</v>
      </c>
      <c r="D10" s="1"/>
      <c r="E10" s="7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20.45" customHeight="1" x14ac:dyDescent="0.25">
      <c r="B11" s="131"/>
      <c r="C11" s="29" t="s">
        <v>48</v>
      </c>
      <c r="E11" s="71" t="str">
        <f>IF(ROWS($D$11:D11)=Odpowiedzi!$F$2,Odpowiedzi!$F$2,"")</f>
        <v/>
      </c>
    </row>
    <row r="12" spans="1:36" ht="20.45" customHeight="1" x14ac:dyDescent="0.25">
      <c r="B12" s="131"/>
      <c r="C12" s="30" t="s">
        <v>49</v>
      </c>
      <c r="E12" s="71" t="str">
        <f>IF(ROWS($D$11:D12)=Odpowiedzi!$F$2,Odpowiedzi!$F$2,"")</f>
        <v/>
      </c>
    </row>
    <row r="13" spans="1:36" ht="20.45" customHeight="1" x14ac:dyDescent="0.25">
      <c r="B13" s="131"/>
      <c r="C13" s="30" t="s">
        <v>50</v>
      </c>
      <c r="E13" s="71" t="str">
        <f>IF(ROWS($D$11:D13)=Odpowiedzi!$F$2,Odpowiedzi!$F$2,"")</f>
        <v/>
      </c>
    </row>
    <row r="14" spans="1:36" ht="20.45" customHeight="1" thickBot="1" x14ac:dyDescent="0.3">
      <c r="B14" s="131"/>
      <c r="C14" s="31" t="s">
        <v>21</v>
      </c>
      <c r="E14" s="71" t="str">
        <f>IF(ROWS($D$11:D14)=Odpowiedzi!$F$2,Odpowiedzi!$F$2,"")</f>
        <v/>
      </c>
    </row>
    <row r="15" spans="1:36" ht="20.45" customHeight="1" thickBot="1" x14ac:dyDescent="0.3">
      <c r="B15" s="131"/>
      <c r="C15" s="7" t="s">
        <v>211</v>
      </c>
    </row>
    <row r="16" spans="1:36" customFormat="1" ht="24.95" customHeight="1" x14ac:dyDescent="0.25">
      <c r="A16" s="70"/>
      <c r="B16" s="84">
        <v>2</v>
      </c>
      <c r="C16" s="32" t="s">
        <v>51</v>
      </c>
      <c r="D16" s="1"/>
      <c r="E16" s="7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0.45" customHeight="1" x14ac:dyDescent="0.25">
      <c r="B17" s="131"/>
      <c r="C17" s="29" t="s">
        <v>70</v>
      </c>
      <c r="E17" s="71" t="str">
        <f>IF(ROWS($D$17:D17)=Odpowiedzi!$F$3,Odpowiedzi!$F$3,"")</f>
        <v/>
      </c>
    </row>
    <row r="18" spans="1:36" ht="20.45" customHeight="1" x14ac:dyDescent="0.25">
      <c r="B18" s="131"/>
      <c r="C18" s="30" t="s">
        <v>52</v>
      </c>
      <c r="E18" s="71" t="str">
        <f>IF(ROWS($D$17:D18)=Odpowiedzi!$F$3,Odpowiedzi!$F$3,"")</f>
        <v/>
      </c>
    </row>
    <row r="19" spans="1:36" ht="20.45" customHeight="1" x14ac:dyDescent="0.25">
      <c r="B19" s="131"/>
      <c r="C19" s="30" t="s">
        <v>53</v>
      </c>
      <c r="E19" s="71" t="str">
        <f>IF(ROWS($D$17:D19)=Odpowiedzi!$F$3,Odpowiedzi!$F$3,"")</f>
        <v/>
      </c>
    </row>
    <row r="20" spans="1:36" ht="20.45" customHeight="1" thickBot="1" x14ac:dyDescent="0.3">
      <c r="B20" s="131"/>
      <c r="C20" s="31" t="s">
        <v>21</v>
      </c>
      <c r="E20" s="71" t="str">
        <f>IF(ROWS($D$17:D20)=Odpowiedzi!$F$3,Odpowiedzi!$F$3,"")</f>
        <v/>
      </c>
    </row>
    <row r="21" spans="1:36" ht="20.45" customHeight="1" thickBot="1" x14ac:dyDescent="0.3">
      <c r="B21" s="131"/>
      <c r="C21" s="7" t="s">
        <v>211</v>
      </c>
    </row>
    <row r="22" spans="1:36" customFormat="1" ht="24.95" customHeight="1" x14ac:dyDescent="0.25">
      <c r="A22" s="70"/>
      <c r="B22" s="84">
        <v>3</v>
      </c>
      <c r="C22" s="32" t="s">
        <v>2</v>
      </c>
      <c r="D22" s="1"/>
      <c r="E22" s="7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0.45" customHeight="1" x14ac:dyDescent="0.25">
      <c r="B23" s="131"/>
      <c r="C23" s="29" t="s">
        <v>131</v>
      </c>
      <c r="E23" s="71" t="str">
        <f>IF(ROWS($D$23:D23)=Odpowiedzi!$F$4,Odpowiedzi!$F$4,"")</f>
        <v/>
      </c>
    </row>
    <row r="24" spans="1:36" ht="20.45" customHeight="1" x14ac:dyDescent="0.25">
      <c r="B24" s="131"/>
      <c r="C24" s="30" t="s">
        <v>132</v>
      </c>
      <c r="E24" s="71" t="str">
        <f>IF(ROWS($D$23:D24)=Odpowiedzi!$F$4,Odpowiedzi!$F$4,"")</f>
        <v/>
      </c>
    </row>
    <row r="25" spans="1:36" ht="20.45" customHeight="1" x14ac:dyDescent="0.25">
      <c r="B25" s="131"/>
      <c r="C25" s="30" t="s">
        <v>133</v>
      </c>
      <c r="E25" s="71" t="str">
        <f>IF(ROWS($D$23:D25)=Odpowiedzi!$F$4,Odpowiedzi!$F$4,"")</f>
        <v/>
      </c>
    </row>
    <row r="26" spans="1:36" ht="20.45" customHeight="1" thickBot="1" x14ac:dyDescent="0.3">
      <c r="B26" s="131"/>
      <c r="C26" s="31" t="s">
        <v>21</v>
      </c>
      <c r="E26" s="71" t="str">
        <f>IF(ROWS($D$23:D26)=Odpowiedzi!$F$4,Odpowiedzi!$F$4,"")</f>
        <v/>
      </c>
    </row>
    <row r="27" spans="1:36" ht="20.45" customHeight="1" thickBot="1" x14ac:dyDescent="0.3">
      <c r="B27" s="131"/>
      <c r="C27" s="7" t="s">
        <v>211</v>
      </c>
    </row>
    <row r="28" spans="1:36" customFormat="1" ht="24.95" customHeight="1" x14ac:dyDescent="0.25">
      <c r="A28" s="70"/>
      <c r="B28" s="84">
        <v>4</v>
      </c>
      <c r="C28" s="32" t="s">
        <v>0</v>
      </c>
      <c r="D28" s="1"/>
      <c r="E28" s="7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20.45" customHeight="1" x14ac:dyDescent="0.25">
      <c r="B29" s="131"/>
      <c r="C29" s="29" t="s">
        <v>210</v>
      </c>
      <c r="E29" s="71" t="str">
        <f>IF(ROWS($D$29:D29)=Odpowiedzi!$F$5,Odpowiedzi!$F$5,"")</f>
        <v/>
      </c>
    </row>
    <row r="30" spans="1:36" ht="20.45" customHeight="1" x14ac:dyDescent="0.25">
      <c r="B30" s="131"/>
      <c r="C30" s="30" t="s">
        <v>54</v>
      </c>
      <c r="E30" s="71" t="str">
        <f>IF(ROWS($D$29:D30)=Odpowiedzi!$F$5,Odpowiedzi!$F$5,"")</f>
        <v/>
      </c>
    </row>
    <row r="31" spans="1:36" ht="20.45" customHeight="1" x14ac:dyDescent="0.25">
      <c r="B31" s="131"/>
      <c r="C31" s="30" t="s">
        <v>55</v>
      </c>
      <c r="E31" s="71" t="str">
        <f>IF(ROWS($D$29:D31)=Odpowiedzi!$F$5,Odpowiedzi!$F$5,"")</f>
        <v/>
      </c>
    </row>
    <row r="32" spans="1:36" ht="20.45" customHeight="1" thickBot="1" x14ac:dyDescent="0.3">
      <c r="B32" s="131"/>
      <c r="C32" s="31" t="s">
        <v>21</v>
      </c>
      <c r="E32" s="71" t="str">
        <f>IF(ROWS($D$29:D32)=Odpowiedzi!$F$5,Odpowiedzi!$F$5,"")</f>
        <v/>
      </c>
    </row>
    <row r="33" spans="1:36" ht="20.45" customHeight="1" thickBot="1" x14ac:dyDescent="0.3">
      <c r="B33" s="131"/>
      <c r="C33" s="7" t="s">
        <v>211</v>
      </c>
    </row>
    <row r="34" spans="1:36" customFormat="1" ht="24.95" customHeight="1" x14ac:dyDescent="0.25">
      <c r="A34" s="70"/>
      <c r="B34" s="84">
        <v>5</v>
      </c>
      <c r="C34" s="32" t="s">
        <v>162</v>
      </c>
      <c r="D34" s="1"/>
      <c r="E34" s="7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27" customHeight="1" x14ac:dyDescent="0.25">
      <c r="B35" s="131"/>
      <c r="C35" s="29" t="s">
        <v>161</v>
      </c>
      <c r="E35" s="71" t="str">
        <f>IF(ROWS($D$35:D35)=Odpowiedzi!$F$6,Odpowiedzi!$F$6,"")</f>
        <v/>
      </c>
    </row>
    <row r="36" spans="1:36" ht="20.45" customHeight="1" x14ac:dyDescent="0.25">
      <c r="B36" s="131"/>
      <c r="C36" s="30" t="s">
        <v>163</v>
      </c>
      <c r="E36" s="71" t="str">
        <f>IF(ROWS($D$35:D36)=Odpowiedzi!$F$6,Odpowiedzi!$F$6,"")</f>
        <v/>
      </c>
    </row>
    <row r="37" spans="1:36" ht="20.45" customHeight="1" x14ac:dyDescent="0.25">
      <c r="B37" s="131"/>
      <c r="C37" s="30" t="s">
        <v>134</v>
      </c>
      <c r="E37" s="71" t="str">
        <f>IF(ROWS($D$35:D37)=Odpowiedzi!$F$6,Odpowiedzi!$F$6,"")</f>
        <v/>
      </c>
    </row>
    <row r="38" spans="1:36" ht="20.45" customHeight="1" thickBot="1" x14ac:dyDescent="0.3">
      <c r="B38" s="131"/>
      <c r="C38" s="31" t="s">
        <v>21</v>
      </c>
      <c r="E38" s="71" t="str">
        <f>IF(ROWS($D$35:D38)=Odpowiedzi!$F$6,Odpowiedzi!$F$6,"")</f>
        <v/>
      </c>
    </row>
    <row r="39" spans="1:36" ht="20.45" customHeight="1" thickBot="1" x14ac:dyDescent="0.3">
      <c r="B39" s="131"/>
      <c r="C39" s="7" t="s">
        <v>211</v>
      </c>
    </row>
    <row r="40" spans="1:36" customFormat="1" ht="24.95" customHeight="1" x14ac:dyDescent="0.25">
      <c r="A40" s="70"/>
      <c r="B40" s="84">
        <v>6</v>
      </c>
      <c r="C40" s="32" t="s">
        <v>212</v>
      </c>
      <c r="D40" s="1"/>
      <c r="E40" s="7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20.45" customHeight="1" x14ac:dyDescent="0.25">
      <c r="B41" s="131"/>
      <c r="C41" s="29" t="s">
        <v>136</v>
      </c>
      <c r="E41" s="71" t="str">
        <f>IF(ROWS($D$41:D41)=Odpowiedzi!$F$7,Odpowiedzi!$F$7,"")</f>
        <v/>
      </c>
    </row>
    <row r="42" spans="1:36" ht="20.45" customHeight="1" x14ac:dyDescent="0.25">
      <c r="B42" s="131"/>
      <c r="C42" s="30" t="s">
        <v>137</v>
      </c>
      <c r="E42" s="71" t="str">
        <f>IF(ROWS($D$41:D42)=Odpowiedzi!$F$7,Odpowiedzi!$F$7,"")</f>
        <v/>
      </c>
    </row>
    <row r="43" spans="1:36" ht="20.45" customHeight="1" x14ac:dyDescent="0.25">
      <c r="B43" s="131"/>
      <c r="C43" s="30" t="s">
        <v>135</v>
      </c>
      <c r="E43" s="71" t="str">
        <f>IF(ROWS($D$41:D43)=Odpowiedzi!$F$7,Odpowiedzi!$F$7,"")</f>
        <v/>
      </c>
    </row>
    <row r="44" spans="1:36" ht="20.45" customHeight="1" thickBot="1" x14ac:dyDescent="0.3">
      <c r="B44" s="131"/>
      <c r="C44" s="31" t="s">
        <v>19</v>
      </c>
      <c r="E44" s="71" t="str">
        <f>IF(ROWS($D$41:D44)=Odpowiedzi!$F$7,Odpowiedzi!$F$7,"")</f>
        <v/>
      </c>
    </row>
    <row r="45" spans="1:36" ht="20.45" customHeight="1" thickBot="1" x14ac:dyDescent="0.3">
      <c r="B45" s="131"/>
      <c r="C45" s="7" t="s">
        <v>211</v>
      </c>
    </row>
    <row r="46" spans="1:36" customFormat="1" ht="24.95" customHeight="1" x14ac:dyDescent="0.25">
      <c r="A46" s="70"/>
      <c r="B46" s="84">
        <v>7</v>
      </c>
      <c r="C46" s="32" t="s">
        <v>209</v>
      </c>
      <c r="D46" s="1"/>
      <c r="E46" s="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20.45" customHeight="1" x14ac:dyDescent="0.25">
      <c r="B47" s="130"/>
      <c r="C47" s="29" t="s">
        <v>138</v>
      </c>
      <c r="E47" s="71" t="str">
        <f>IF(ROWS($D$47:D47)=Odpowiedzi!$F$8,Odpowiedzi!$F$8,"")</f>
        <v/>
      </c>
    </row>
    <row r="48" spans="1:36" ht="20.45" customHeight="1" x14ac:dyDescent="0.25">
      <c r="B48" s="4"/>
      <c r="C48" s="30" t="s">
        <v>139</v>
      </c>
      <c r="E48" s="71" t="str">
        <f>IF(ROWS($D$47:D48)=Odpowiedzi!$F$8,Odpowiedzi!$F$8,"")</f>
        <v/>
      </c>
    </row>
    <row r="49" spans="1:36" ht="20.45" customHeight="1" x14ac:dyDescent="0.25">
      <c r="B49" s="4"/>
      <c r="C49" s="30" t="s">
        <v>140</v>
      </c>
      <c r="E49" s="71" t="str">
        <f>IF(ROWS($D$47:D49)=Odpowiedzi!$F$8,Odpowiedzi!$F$8,"")</f>
        <v/>
      </c>
    </row>
    <row r="50" spans="1:36" ht="20.45" customHeight="1" thickBot="1" x14ac:dyDescent="0.3">
      <c r="B50" s="4"/>
      <c r="C50" s="31" t="s">
        <v>19</v>
      </c>
      <c r="E50" s="71" t="str">
        <f>IF(ROWS($D$47:D50)=Odpowiedzi!$F$8,Odpowiedzi!$F$8,"")</f>
        <v/>
      </c>
    </row>
    <row r="51" spans="1:36" ht="20.45" customHeight="1" thickBot="1" x14ac:dyDescent="0.3">
      <c r="B51" s="4"/>
      <c r="C51" s="7" t="s">
        <v>211</v>
      </c>
    </row>
    <row r="52" spans="1:36" customFormat="1" ht="24.95" customHeight="1" x14ac:dyDescent="0.25">
      <c r="A52" s="70"/>
      <c r="B52" s="129">
        <v>8</v>
      </c>
      <c r="C52" s="32" t="s">
        <v>141</v>
      </c>
      <c r="D52" s="1"/>
      <c r="E52" s="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20.45" customHeight="1" x14ac:dyDescent="0.25">
      <c r="B53" s="4"/>
      <c r="C53" s="29" t="s">
        <v>142</v>
      </c>
      <c r="E53" s="71" t="str">
        <f>IF(ROWS($D$53:D53)=Odpowiedzi!$F$9,Odpowiedzi!$F$9,"")</f>
        <v/>
      </c>
    </row>
    <row r="54" spans="1:36" ht="20.45" customHeight="1" x14ac:dyDescent="0.25">
      <c r="B54" s="4"/>
      <c r="C54" s="30" t="s">
        <v>143</v>
      </c>
      <c r="E54" s="71" t="str">
        <f>IF(ROWS($D$53:D54)=Odpowiedzi!$F$9,Odpowiedzi!$F$9,"")</f>
        <v/>
      </c>
    </row>
    <row r="55" spans="1:36" ht="20.45" customHeight="1" x14ac:dyDescent="0.25">
      <c r="B55" s="4"/>
      <c r="C55" s="30" t="s">
        <v>195</v>
      </c>
      <c r="E55" s="71" t="str">
        <f>IF(ROWS($D$53:D55)=Odpowiedzi!$F$9,Odpowiedzi!$F$9,"")</f>
        <v/>
      </c>
    </row>
    <row r="56" spans="1:36" ht="20.45" customHeight="1" thickBot="1" x14ac:dyDescent="0.3">
      <c r="B56" s="4"/>
      <c r="C56" s="31" t="s">
        <v>20</v>
      </c>
      <c r="E56" s="71" t="str">
        <f>IF(ROWS($D$53:D56)=Odpowiedzi!$F$9,Odpowiedzi!$F$9,"")</f>
        <v/>
      </c>
    </row>
    <row r="57" spans="1:36" ht="20.45" customHeight="1" thickBot="1" x14ac:dyDescent="0.3">
      <c r="B57" s="4"/>
      <c r="C57" s="7" t="s">
        <v>211</v>
      </c>
    </row>
    <row r="58" spans="1:36" customFormat="1" ht="24.95" customHeight="1" x14ac:dyDescent="0.25">
      <c r="A58" s="70"/>
      <c r="B58" s="129">
        <v>9</v>
      </c>
      <c r="C58" s="32" t="s">
        <v>123</v>
      </c>
      <c r="D58" s="1"/>
      <c r="E58" s="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20.45" customHeight="1" x14ac:dyDescent="0.25">
      <c r="B59" s="4"/>
      <c r="C59" s="29" t="s">
        <v>29</v>
      </c>
      <c r="E59" s="71" t="str">
        <f>IF(ROWS($D$59:D59)=Odpowiedzi!$F$10,Odpowiedzi!$F$10,"")</f>
        <v/>
      </c>
    </row>
    <row r="60" spans="1:36" ht="20.45" customHeight="1" x14ac:dyDescent="0.25">
      <c r="B60" s="4"/>
      <c r="C60" s="30" t="s">
        <v>124</v>
      </c>
      <c r="E60" s="71" t="str">
        <f>IF(ROWS($D$59:D60)=Odpowiedzi!$F$10,Odpowiedzi!$F$10,"")</f>
        <v/>
      </c>
    </row>
    <row r="61" spans="1:36" ht="20.45" customHeight="1" x14ac:dyDescent="0.25">
      <c r="B61" s="4"/>
      <c r="C61" s="30" t="s">
        <v>125</v>
      </c>
      <c r="E61" s="71" t="str">
        <f>IF(ROWS($D$59:D61)=Odpowiedzi!$F$10,Odpowiedzi!$F$10,"")</f>
        <v/>
      </c>
    </row>
    <row r="62" spans="1:36" ht="20.45" customHeight="1" thickBot="1" x14ac:dyDescent="0.3">
      <c r="B62" s="4"/>
      <c r="C62" s="31" t="s">
        <v>21</v>
      </c>
      <c r="E62" s="71" t="str">
        <f>IF(ROWS($D$59:D62)=Odpowiedzi!$F$10,Odpowiedzi!$F$10,"")</f>
        <v/>
      </c>
    </row>
    <row r="63" spans="1:36" customFormat="1" ht="20.45" customHeight="1" thickBot="1" x14ac:dyDescent="0.3">
      <c r="A63" s="62"/>
      <c r="B63" s="4"/>
      <c r="C63" s="6" t="s">
        <v>211</v>
      </c>
      <c r="D63" s="1"/>
      <c r="E63" s="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customFormat="1" ht="24.95" customHeight="1" x14ac:dyDescent="0.25">
      <c r="A64" s="70"/>
      <c r="B64" s="129">
        <v>10</v>
      </c>
      <c r="C64" s="32" t="s">
        <v>127</v>
      </c>
      <c r="D64" s="1"/>
      <c r="E64" s="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20.45" customHeight="1" x14ac:dyDescent="0.25">
      <c r="B65" s="4"/>
      <c r="C65" s="29" t="s">
        <v>56</v>
      </c>
      <c r="E65" s="71" t="str">
        <f>IF(ROWS($D$65:D65)=Odpowiedzi!$F$11,Odpowiedzi!$F$11,"")</f>
        <v/>
      </c>
    </row>
    <row r="66" spans="1:36" ht="20.45" customHeight="1" x14ac:dyDescent="0.25">
      <c r="B66" s="4"/>
      <c r="C66" s="30" t="s">
        <v>126</v>
      </c>
      <c r="E66" s="71" t="str">
        <f>IF(ROWS($D$65:D66)=Odpowiedzi!$F$11,Odpowiedzi!$F$11,"")</f>
        <v/>
      </c>
    </row>
    <row r="67" spans="1:36" ht="20.45" customHeight="1" x14ac:dyDescent="0.25">
      <c r="B67" s="4"/>
      <c r="C67" s="30" t="s">
        <v>30</v>
      </c>
      <c r="E67" s="71" t="str">
        <f>IF(ROWS($D$65:D67)=Odpowiedzi!$F$11,Odpowiedzi!$F$11,"")</f>
        <v/>
      </c>
    </row>
    <row r="68" spans="1:36" ht="20.45" customHeight="1" thickBot="1" x14ac:dyDescent="0.3">
      <c r="B68" s="4"/>
      <c r="C68" s="31" t="s">
        <v>21</v>
      </c>
      <c r="E68" s="71" t="str">
        <f>IF(ROWS($D$65:D68)=Odpowiedzi!$F$11,Odpowiedzi!$F$11,"")</f>
        <v/>
      </c>
    </row>
    <row r="69" spans="1:36" ht="20.45" customHeight="1" thickBot="1" x14ac:dyDescent="0.3">
      <c r="B69" s="4"/>
      <c r="C69" s="7" t="s">
        <v>211</v>
      </c>
    </row>
    <row r="70" spans="1:36" customFormat="1" ht="24.95" customHeight="1" x14ac:dyDescent="0.25">
      <c r="A70" s="70"/>
      <c r="B70" s="129">
        <v>11</v>
      </c>
      <c r="C70" s="32" t="s">
        <v>197</v>
      </c>
      <c r="D70" s="1"/>
      <c r="E70" s="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20.45" customHeight="1" x14ac:dyDescent="0.25">
      <c r="B71" s="4"/>
      <c r="C71" s="29" t="s">
        <v>26</v>
      </c>
      <c r="E71" s="71" t="str">
        <f>IF(ROWS($D$71:D71)=Odpowiedzi!$F$12,Odpowiedzi!$F$12,"")</f>
        <v/>
      </c>
    </row>
    <row r="72" spans="1:36" ht="20.45" customHeight="1" x14ac:dyDescent="0.25">
      <c r="B72" s="4"/>
      <c r="C72" s="30" t="s">
        <v>27</v>
      </c>
      <c r="E72" s="71" t="str">
        <f>IF(ROWS($D$71:D72)=Odpowiedzi!$F$12,Odpowiedzi!$F$12,"")</f>
        <v/>
      </c>
    </row>
    <row r="73" spans="1:36" ht="20.45" customHeight="1" x14ac:dyDescent="0.25">
      <c r="B73" s="4"/>
      <c r="C73" s="30" t="s">
        <v>28</v>
      </c>
      <c r="E73" s="71" t="str">
        <f>IF(ROWS($D$71:D73)=Odpowiedzi!$F$12,Odpowiedzi!$F$12,"")</f>
        <v/>
      </c>
    </row>
    <row r="74" spans="1:36" ht="20.45" customHeight="1" thickBot="1" x14ac:dyDescent="0.3">
      <c r="B74" s="4"/>
      <c r="C74" s="31" t="s">
        <v>21</v>
      </c>
      <c r="E74" s="71" t="str">
        <f>IF(ROWS($D$71:D74)=Odpowiedzi!$F$12,Odpowiedzi!$F$12,"")</f>
        <v/>
      </c>
    </row>
    <row r="75" spans="1:36" customFormat="1" ht="20.45" customHeight="1" thickBot="1" x14ac:dyDescent="0.3">
      <c r="A75" s="62"/>
      <c r="B75" s="4"/>
      <c r="C75" s="6" t="s">
        <v>211</v>
      </c>
      <c r="D75" s="1"/>
      <c r="E75" s="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customFormat="1" ht="24.95" customHeight="1" x14ac:dyDescent="0.25">
      <c r="A76" s="70"/>
      <c r="B76" s="129">
        <v>12</v>
      </c>
      <c r="C76" s="32" t="s">
        <v>198</v>
      </c>
      <c r="D76" s="1"/>
      <c r="E76" s="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20.45" customHeight="1" x14ac:dyDescent="0.25">
      <c r="B77" s="4"/>
      <c r="C77" s="29" t="s">
        <v>22</v>
      </c>
      <c r="E77" s="71" t="str">
        <f>IF(ROWS($D$77:D77)=Odpowiedzi!$F$13,Odpowiedzi!$F$13,"")</f>
        <v/>
      </c>
    </row>
    <row r="78" spans="1:36" ht="20.45" customHeight="1" x14ac:dyDescent="0.25">
      <c r="B78" s="4"/>
      <c r="C78" s="30" t="s">
        <v>23</v>
      </c>
      <c r="E78" s="71" t="str">
        <f>IF(ROWS($D$77:D78)=Odpowiedzi!$F$13,Odpowiedzi!$F$13,"")</f>
        <v/>
      </c>
    </row>
    <row r="79" spans="1:36" ht="20.45" customHeight="1" x14ac:dyDescent="0.25">
      <c r="B79" s="4"/>
      <c r="C79" s="30" t="s">
        <v>24</v>
      </c>
      <c r="E79" s="71" t="str">
        <f>IF(ROWS($D$77:D79)=Odpowiedzi!$F$13,Odpowiedzi!$F$13,"")</f>
        <v/>
      </c>
    </row>
    <row r="80" spans="1:36" ht="20.45" customHeight="1" thickBot="1" x14ac:dyDescent="0.3">
      <c r="B80" s="4"/>
      <c r="C80" s="31" t="s">
        <v>25</v>
      </c>
      <c r="E80" s="71" t="str">
        <f>IF(ROWS($D$77:D80)=Odpowiedzi!$F$13,Odpowiedzi!$F$13,"")</f>
        <v/>
      </c>
    </row>
    <row r="81" spans="1:36" ht="20.45" customHeight="1" thickBot="1" x14ac:dyDescent="0.3">
      <c r="B81" s="4"/>
      <c r="C81" s="7" t="s">
        <v>211</v>
      </c>
    </row>
    <row r="82" spans="1:36" customFormat="1" ht="24.95" customHeight="1" x14ac:dyDescent="0.25">
      <c r="A82" s="70"/>
      <c r="B82" s="129">
        <v>13</v>
      </c>
      <c r="C82" s="32" t="s">
        <v>89</v>
      </c>
      <c r="D82" s="1"/>
      <c r="E82" s="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20.45" customHeight="1" x14ac:dyDescent="0.25">
      <c r="B83" s="4"/>
      <c r="C83" s="29" t="s">
        <v>33</v>
      </c>
      <c r="E83" s="71" t="str">
        <f>IF(ROWS($D$83:D83)=Odpowiedzi!$F$14,Odpowiedzi!$F$14,"")</f>
        <v/>
      </c>
    </row>
    <row r="84" spans="1:36" ht="20.45" customHeight="1" x14ac:dyDescent="0.25">
      <c r="B84" s="4"/>
      <c r="C84" s="30" t="s">
        <v>31</v>
      </c>
      <c r="E84" s="71" t="str">
        <f>IF(ROWS($D$83:D84)=Odpowiedzi!$F$14,Odpowiedzi!$F$14,"")</f>
        <v/>
      </c>
    </row>
    <row r="85" spans="1:36" ht="20.45" customHeight="1" x14ac:dyDescent="0.25">
      <c r="B85" s="4"/>
      <c r="C85" s="30" t="s">
        <v>32</v>
      </c>
      <c r="E85" s="71" t="str">
        <f>IF(ROWS($D$83:D85)=Odpowiedzi!$F$14,Odpowiedzi!$F$14,"")</f>
        <v/>
      </c>
    </row>
    <row r="86" spans="1:36" ht="20.45" customHeight="1" thickBot="1" x14ac:dyDescent="0.3">
      <c r="B86" s="4"/>
      <c r="C86" s="31" t="s">
        <v>21</v>
      </c>
      <c r="E86" s="71" t="str">
        <f>IF(ROWS($D$83:D86)=Odpowiedzi!$F$14,Odpowiedzi!$F$14,"")</f>
        <v/>
      </c>
    </row>
    <row r="87" spans="1:36" ht="20.45" customHeight="1" thickBot="1" x14ac:dyDescent="0.3">
      <c r="B87" s="4"/>
      <c r="C87" s="7" t="s">
        <v>211</v>
      </c>
    </row>
    <row r="88" spans="1:36" customFormat="1" ht="24.95" customHeight="1" x14ac:dyDescent="0.25">
      <c r="A88" s="70"/>
      <c r="B88" s="129">
        <v>14</v>
      </c>
      <c r="C88" s="32" t="s">
        <v>87</v>
      </c>
      <c r="D88" s="1"/>
      <c r="E88" s="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20.45" customHeight="1" x14ac:dyDescent="0.25">
      <c r="B89" s="4"/>
      <c r="C89" s="29" t="s">
        <v>128</v>
      </c>
      <c r="E89" s="71" t="str">
        <f>IF(ROWS($D$89:D89)=Odpowiedzi!$F$15,Odpowiedzi!$F$15,"")</f>
        <v/>
      </c>
    </row>
    <row r="90" spans="1:36" ht="20.45" customHeight="1" x14ac:dyDescent="0.25">
      <c r="B90" s="4"/>
      <c r="C90" s="30" t="s">
        <v>129</v>
      </c>
      <c r="E90" s="71" t="str">
        <f>IF(ROWS($D$89:D90)=Odpowiedzi!$F$15,Odpowiedzi!$F$15,"")</f>
        <v/>
      </c>
    </row>
    <row r="91" spans="1:36" ht="20.45" customHeight="1" x14ac:dyDescent="0.25">
      <c r="B91" s="4"/>
      <c r="C91" s="30" t="s">
        <v>130</v>
      </c>
      <c r="E91" s="71" t="str">
        <f>IF(ROWS($D$89:D91)=Odpowiedzi!$F$15,Odpowiedzi!$F$15,"")</f>
        <v/>
      </c>
    </row>
    <row r="92" spans="1:36" ht="20.45" customHeight="1" thickBot="1" x14ac:dyDescent="0.3">
      <c r="B92" s="4"/>
      <c r="C92" s="31" t="s">
        <v>21</v>
      </c>
      <c r="E92" s="71" t="str">
        <f>IF(ROWS($D$89:D92)=Odpowiedzi!$F$15,Odpowiedzi!$F$15,"")</f>
        <v/>
      </c>
    </row>
    <row r="93" spans="1:36" ht="20.45" customHeight="1" thickBot="1" x14ac:dyDescent="0.3">
      <c r="B93" s="4"/>
      <c r="C93" s="7" t="s">
        <v>211</v>
      </c>
    </row>
    <row r="94" spans="1:36" customFormat="1" ht="24.95" customHeight="1" x14ac:dyDescent="0.25">
      <c r="A94" s="70"/>
      <c r="B94" s="129">
        <v>15</v>
      </c>
      <c r="C94" s="32" t="s">
        <v>199</v>
      </c>
      <c r="D94" s="1"/>
      <c r="E94" s="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20.45" customHeight="1" x14ac:dyDescent="0.25">
      <c r="B95" s="4"/>
      <c r="C95" s="29" t="s">
        <v>59</v>
      </c>
      <c r="E95" s="71" t="str">
        <f>IF(ROWS($D$95:D95)=Odpowiedzi!$F$16,Odpowiedzi!$F$16,"")</f>
        <v/>
      </c>
    </row>
    <row r="96" spans="1:36" ht="20.45" customHeight="1" x14ac:dyDescent="0.25">
      <c r="B96" s="4"/>
      <c r="C96" s="30" t="s">
        <v>58</v>
      </c>
      <c r="E96" s="71" t="str">
        <f>IF(ROWS($D$95:D96)=Odpowiedzi!$F$16,Odpowiedzi!$F$16,"")</f>
        <v/>
      </c>
    </row>
    <row r="97" spans="1:36" ht="20.45" customHeight="1" x14ac:dyDescent="0.25">
      <c r="B97" s="4"/>
      <c r="C97" s="30" t="s">
        <v>57</v>
      </c>
      <c r="E97" s="71" t="str">
        <f>IF(ROWS($D$95:D97)=Odpowiedzi!$F$16,Odpowiedzi!$F$16,"")</f>
        <v/>
      </c>
    </row>
    <row r="98" spans="1:36" ht="20.45" customHeight="1" thickBot="1" x14ac:dyDescent="0.3">
      <c r="B98" s="4"/>
      <c r="C98" s="31" t="s">
        <v>21</v>
      </c>
      <c r="E98" s="71" t="str">
        <f>IF(ROWS($D$95:D98)=Odpowiedzi!$F$16,Odpowiedzi!$F$16,"")</f>
        <v/>
      </c>
    </row>
    <row r="99" spans="1:36" ht="20.45" customHeight="1" thickBot="1" x14ac:dyDescent="0.3">
      <c r="B99" s="4"/>
      <c r="C99" s="7" t="s">
        <v>211</v>
      </c>
    </row>
    <row r="100" spans="1:36" customFormat="1" ht="24.95" customHeight="1" x14ac:dyDescent="0.25">
      <c r="A100" s="70"/>
      <c r="B100" s="129">
        <v>16</v>
      </c>
      <c r="C100" s="32" t="s">
        <v>200</v>
      </c>
      <c r="D100" s="1"/>
      <c r="E100" s="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20.45" customHeight="1" x14ac:dyDescent="0.25">
      <c r="B101" s="4"/>
      <c r="C101" s="29" t="s">
        <v>60</v>
      </c>
      <c r="E101" s="71" t="str">
        <f>IF(ROWS($D$101:D101)=Odpowiedzi!$F$17,Odpowiedzi!$F$17,"")</f>
        <v/>
      </c>
    </row>
    <row r="102" spans="1:36" ht="20.45" customHeight="1" x14ac:dyDescent="0.25">
      <c r="B102" s="4"/>
      <c r="C102" s="30" t="s">
        <v>59</v>
      </c>
      <c r="E102" s="71" t="str">
        <f>IF(ROWS($D$101:D102)=Odpowiedzi!$F$17,Odpowiedzi!$F$17,"")</f>
        <v/>
      </c>
    </row>
    <row r="103" spans="1:36" ht="20.45" customHeight="1" x14ac:dyDescent="0.25">
      <c r="B103" s="4"/>
      <c r="C103" s="30" t="s">
        <v>61</v>
      </c>
      <c r="E103" s="71" t="str">
        <f>IF(ROWS($D$101:D103)=Odpowiedzi!$F$17,Odpowiedzi!$F$17,"")</f>
        <v/>
      </c>
    </row>
    <row r="104" spans="1:36" ht="20.45" customHeight="1" thickBot="1" x14ac:dyDescent="0.3">
      <c r="B104" s="4"/>
      <c r="C104" s="31" t="s">
        <v>21</v>
      </c>
      <c r="E104" s="71" t="str">
        <f>IF(ROWS($D$101:D104)=Odpowiedzi!$F$17,Odpowiedzi!$F$17,"")</f>
        <v/>
      </c>
    </row>
    <row r="105" spans="1:36" ht="20.45" customHeight="1" thickBot="1" x14ac:dyDescent="0.3">
      <c r="B105" s="4"/>
      <c r="C105" s="7" t="s">
        <v>211</v>
      </c>
    </row>
    <row r="106" spans="1:36" customFormat="1" ht="24.95" customHeight="1" x14ac:dyDescent="0.25">
      <c r="A106" s="70"/>
      <c r="B106" s="129">
        <v>17</v>
      </c>
      <c r="C106" s="32" t="s">
        <v>71</v>
      </c>
      <c r="D106" s="1"/>
      <c r="E106" s="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20.45" customHeight="1" x14ac:dyDescent="0.25">
      <c r="B107" s="4"/>
      <c r="C107" s="29" t="s">
        <v>144</v>
      </c>
      <c r="E107" s="71" t="str">
        <f>IF(ROWS($D$107:D107)=Odpowiedzi!$F$18,Odpowiedzi!$F$18,"")</f>
        <v/>
      </c>
    </row>
    <row r="108" spans="1:36" ht="20.45" customHeight="1" x14ac:dyDescent="0.25">
      <c r="B108" s="4"/>
      <c r="C108" s="30" t="s">
        <v>145</v>
      </c>
      <c r="E108" s="71" t="str">
        <f>IF(ROWS($D$107:D108)=Odpowiedzi!$F$18,Odpowiedzi!$F$18,"")</f>
        <v/>
      </c>
    </row>
    <row r="109" spans="1:36" ht="20.45" customHeight="1" x14ac:dyDescent="0.25">
      <c r="B109" s="4"/>
      <c r="C109" s="30" t="s">
        <v>146</v>
      </c>
      <c r="E109" s="71" t="str">
        <f>IF(ROWS($D$107:D109)=Odpowiedzi!$F$18,Odpowiedzi!$F$18,"")</f>
        <v/>
      </c>
    </row>
    <row r="110" spans="1:36" ht="20.45" customHeight="1" thickBot="1" x14ac:dyDescent="0.3">
      <c r="B110" s="4"/>
      <c r="C110" s="31" t="s">
        <v>19</v>
      </c>
      <c r="E110" s="71" t="str">
        <f>IF(ROWS($D$107:D110)=Odpowiedzi!$F$18,Odpowiedzi!$F$18,"")</f>
        <v/>
      </c>
    </row>
    <row r="111" spans="1:36" ht="20.45" customHeight="1" thickBot="1" x14ac:dyDescent="0.3">
      <c r="B111" s="4"/>
      <c r="C111" s="7" t="s">
        <v>211</v>
      </c>
    </row>
    <row r="112" spans="1:36" customFormat="1" ht="24.95" customHeight="1" x14ac:dyDescent="0.25">
      <c r="A112" s="70"/>
      <c r="B112" s="129">
        <v>18</v>
      </c>
      <c r="C112" s="32" t="s">
        <v>36</v>
      </c>
      <c r="D112" s="1"/>
      <c r="E112" s="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20.45" customHeight="1" x14ac:dyDescent="0.25">
      <c r="B113" s="4"/>
      <c r="C113" s="29" t="s">
        <v>148</v>
      </c>
      <c r="E113" s="71" t="str">
        <f>IF(ROWS($D$113:D113)=Odpowiedzi!$F$19,Odpowiedzi!$F$19,"")</f>
        <v/>
      </c>
    </row>
    <row r="114" spans="1:36" ht="20.45" customHeight="1" x14ac:dyDescent="0.25">
      <c r="B114" s="4"/>
      <c r="C114" s="30" t="s">
        <v>149</v>
      </c>
      <c r="E114" s="71" t="str">
        <f>IF(ROWS($D$113:D114)=Odpowiedzi!$F$19,Odpowiedzi!$F$19,"")</f>
        <v/>
      </c>
    </row>
    <row r="115" spans="1:36" ht="20.45" customHeight="1" x14ac:dyDescent="0.25">
      <c r="B115" s="4"/>
      <c r="C115" s="30" t="s">
        <v>150</v>
      </c>
      <c r="E115" s="71" t="str">
        <f>IF(ROWS($D$113:D115)=Odpowiedzi!$F$19,Odpowiedzi!$F$19,"")</f>
        <v/>
      </c>
    </row>
    <row r="116" spans="1:36" ht="20.45" customHeight="1" thickBot="1" x14ac:dyDescent="0.3">
      <c r="B116" s="4"/>
      <c r="C116" s="31" t="s">
        <v>37</v>
      </c>
      <c r="E116" s="71" t="str">
        <f>IF(ROWS($D$113:D116)=Odpowiedzi!$F$19,Odpowiedzi!$F$19,"")</f>
        <v/>
      </c>
    </row>
    <row r="117" spans="1:36" ht="20.45" customHeight="1" thickBot="1" x14ac:dyDescent="0.3">
      <c r="B117" s="4"/>
      <c r="C117" s="7" t="s">
        <v>211</v>
      </c>
    </row>
    <row r="118" spans="1:36" customFormat="1" ht="24.95" customHeight="1" x14ac:dyDescent="0.25">
      <c r="A118" s="70"/>
      <c r="B118" s="129">
        <v>19</v>
      </c>
      <c r="C118" s="32" t="s">
        <v>13</v>
      </c>
      <c r="D118" s="1"/>
      <c r="E118" s="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20.45" customHeight="1" x14ac:dyDescent="0.25">
      <c r="B119" s="4"/>
      <c r="C119" s="29" t="s">
        <v>147</v>
      </c>
      <c r="E119" s="71" t="str">
        <f>IF(ROWS($D$119:D119)=Odpowiedzi!$F$20,Odpowiedzi!$F$20,"")</f>
        <v/>
      </c>
    </row>
    <row r="120" spans="1:36" ht="20.45" customHeight="1" x14ac:dyDescent="0.25">
      <c r="B120" s="4"/>
      <c r="C120" s="30" t="s">
        <v>34</v>
      </c>
      <c r="E120" s="71" t="str">
        <f>IF(ROWS($D$119:D120)=Odpowiedzi!$F$20,Odpowiedzi!$F$20,"")</f>
        <v/>
      </c>
    </row>
    <row r="121" spans="1:36" ht="20.45" customHeight="1" x14ac:dyDescent="0.25">
      <c r="B121" s="4"/>
      <c r="C121" s="30" t="s">
        <v>35</v>
      </c>
      <c r="E121" s="71" t="str">
        <f>IF(ROWS($D$119:D121)=Odpowiedzi!$F$20,Odpowiedzi!$F$20,"")</f>
        <v/>
      </c>
    </row>
    <row r="122" spans="1:36" ht="20.45" customHeight="1" thickBot="1" x14ac:dyDescent="0.3">
      <c r="B122" s="4"/>
      <c r="C122" s="31" t="s">
        <v>37</v>
      </c>
      <c r="E122" s="71" t="str">
        <f>IF(ROWS($D$119:D122)=Odpowiedzi!$F$20,Odpowiedzi!$F$20,"")</f>
        <v/>
      </c>
    </row>
    <row r="123" spans="1:36" ht="20.45" customHeight="1" thickBot="1" x14ac:dyDescent="0.3">
      <c r="B123" s="4"/>
      <c r="C123" s="7" t="s">
        <v>211</v>
      </c>
    </row>
    <row r="124" spans="1:36" customFormat="1" ht="24.95" customHeight="1" x14ac:dyDescent="0.25">
      <c r="A124" s="70"/>
      <c r="B124" s="129">
        <v>20</v>
      </c>
      <c r="C124" s="32" t="s">
        <v>38</v>
      </c>
      <c r="D124" s="1"/>
      <c r="E124" s="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20.45" customHeight="1" x14ac:dyDescent="0.25">
      <c r="B125" s="4"/>
      <c r="C125" s="29" t="s">
        <v>153</v>
      </c>
      <c r="E125" s="71" t="str">
        <f>IF(ROWS($D$125:D125)=Odpowiedzi!$F$21,Odpowiedzi!$F$21,"")</f>
        <v/>
      </c>
    </row>
    <row r="126" spans="1:36" ht="20.45" customHeight="1" x14ac:dyDescent="0.25">
      <c r="B126" s="4"/>
      <c r="C126" s="30" t="s">
        <v>154</v>
      </c>
      <c r="E126" s="71" t="str">
        <f>IF(ROWS($D$125:D126)=Odpowiedzi!$F$21,Odpowiedzi!$F$21,"")</f>
        <v/>
      </c>
    </row>
    <row r="127" spans="1:36" ht="20.45" customHeight="1" x14ac:dyDescent="0.25">
      <c r="B127" s="4"/>
      <c r="C127" s="30" t="s">
        <v>155</v>
      </c>
      <c r="E127" s="71" t="str">
        <f>IF(ROWS($D$125:D127)=Odpowiedzi!$F$21,Odpowiedzi!$F$21,"")</f>
        <v/>
      </c>
    </row>
    <row r="128" spans="1:36" ht="20.45" customHeight="1" thickBot="1" x14ac:dyDescent="0.3">
      <c r="B128" s="4"/>
      <c r="C128" s="31" t="s">
        <v>19</v>
      </c>
      <c r="E128" s="71" t="str">
        <f>IF(ROWS($D$125:D128)=Odpowiedzi!$F$21,Odpowiedzi!$F$21,"")</f>
        <v/>
      </c>
    </row>
    <row r="129" spans="1:36" ht="20.45" customHeight="1" thickBot="1" x14ac:dyDescent="0.3">
      <c r="B129" s="4"/>
      <c r="C129" s="7" t="s">
        <v>211</v>
      </c>
    </row>
    <row r="130" spans="1:36" customFormat="1" ht="24.95" customHeight="1" x14ac:dyDescent="0.25">
      <c r="A130" s="70"/>
      <c r="B130" s="129">
        <v>21</v>
      </c>
      <c r="C130" s="32" t="s">
        <v>160</v>
      </c>
      <c r="D130" s="1"/>
      <c r="E130" s="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20.45" customHeight="1" x14ac:dyDescent="0.25">
      <c r="B131" s="4"/>
      <c r="C131" s="29" t="s">
        <v>72</v>
      </c>
      <c r="E131" s="71" t="str">
        <f>IF(ROWS($D$131:D131)=Odpowiedzi!$F$22,Odpowiedzi!$F$22,"")</f>
        <v/>
      </c>
    </row>
    <row r="132" spans="1:36" ht="20.45" customHeight="1" x14ac:dyDescent="0.25">
      <c r="B132" s="4"/>
      <c r="C132" s="30" t="s">
        <v>39</v>
      </c>
      <c r="E132" s="71" t="str">
        <f>IF(ROWS($D$131:D132)=Odpowiedzi!$F$22,Odpowiedzi!$F$22,"")</f>
        <v/>
      </c>
    </row>
    <row r="133" spans="1:36" ht="20.45" customHeight="1" x14ac:dyDescent="0.25">
      <c r="B133" s="4"/>
      <c r="C133" s="30" t="s">
        <v>40</v>
      </c>
      <c r="E133" s="71" t="str">
        <f>IF(ROWS($D$131:D133)=Odpowiedzi!$F$22,Odpowiedzi!$F$22,"")</f>
        <v/>
      </c>
    </row>
    <row r="134" spans="1:36" ht="20.45" customHeight="1" thickBot="1" x14ac:dyDescent="0.3">
      <c r="B134" s="4"/>
      <c r="C134" s="31" t="s">
        <v>19</v>
      </c>
      <c r="E134" s="71" t="str">
        <f>IF(ROWS($D$131:D134)=Odpowiedzi!$F$22,Odpowiedzi!$F$22,"")</f>
        <v/>
      </c>
    </row>
    <row r="135" spans="1:36" ht="20.45" customHeight="1" thickBot="1" x14ac:dyDescent="0.3">
      <c r="B135" s="4"/>
      <c r="C135" s="7" t="s">
        <v>211</v>
      </c>
    </row>
    <row r="136" spans="1:36" customFormat="1" ht="24.95" customHeight="1" x14ac:dyDescent="0.25">
      <c r="A136" s="70"/>
      <c r="B136" s="129">
        <v>22</v>
      </c>
      <c r="C136" s="32" t="s">
        <v>156</v>
      </c>
      <c r="D136" s="1"/>
      <c r="E136" s="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20.45" customHeight="1" x14ac:dyDescent="0.25">
      <c r="B137" s="4"/>
      <c r="C137" s="29" t="s">
        <v>157</v>
      </c>
      <c r="E137" s="71" t="str">
        <f>IF(ROWS($D$137:D137)=Odpowiedzi!$F$23,Odpowiedzi!$F$23,"")</f>
        <v/>
      </c>
    </row>
    <row r="138" spans="1:36" ht="20.45" customHeight="1" x14ac:dyDescent="0.25">
      <c r="B138" s="4"/>
      <c r="C138" s="30" t="s">
        <v>158</v>
      </c>
      <c r="E138" s="71" t="str">
        <f>IF(ROWS($D$137:D138)=Odpowiedzi!$F$23,Odpowiedzi!$F$23,"")</f>
        <v/>
      </c>
    </row>
    <row r="139" spans="1:36" ht="20.45" customHeight="1" x14ac:dyDescent="0.25">
      <c r="B139" s="4"/>
      <c r="C139" s="30" t="s">
        <v>159</v>
      </c>
      <c r="E139" s="71" t="str">
        <f>IF(ROWS($D$137:D139)=Odpowiedzi!$F$23,Odpowiedzi!$F$23,"")</f>
        <v/>
      </c>
    </row>
    <row r="140" spans="1:36" ht="20.45" customHeight="1" thickBot="1" x14ac:dyDescent="0.3">
      <c r="B140" s="4"/>
      <c r="C140" s="31" t="s">
        <v>19</v>
      </c>
      <c r="E140" s="71" t="str">
        <f>IF(ROWS($D$137:D140)=Odpowiedzi!$F$23,Odpowiedzi!$F$23,"")</f>
        <v/>
      </c>
    </row>
    <row r="141" spans="1:36" ht="20.45" customHeight="1" thickBot="1" x14ac:dyDescent="0.3">
      <c r="B141" s="4"/>
      <c r="C141" s="7" t="s">
        <v>211</v>
      </c>
    </row>
    <row r="142" spans="1:36" customFormat="1" ht="24.95" customHeight="1" x14ac:dyDescent="0.25">
      <c r="A142" s="70"/>
      <c r="B142" s="129">
        <v>23</v>
      </c>
      <c r="C142" s="32" t="s">
        <v>208</v>
      </c>
      <c r="D142" s="1"/>
      <c r="E142" s="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20.45" customHeight="1" x14ac:dyDescent="0.25">
      <c r="B143" s="4"/>
      <c r="C143" s="29" t="s">
        <v>165</v>
      </c>
      <c r="E143" s="71" t="str">
        <f>IF(ROWS($D$143:D143)=Odpowiedzi!$F$24,Odpowiedzi!$F$24,"")</f>
        <v/>
      </c>
    </row>
    <row r="144" spans="1:36" ht="20.45" customHeight="1" x14ac:dyDescent="0.25">
      <c r="B144" s="4"/>
      <c r="C144" s="30" t="s">
        <v>166</v>
      </c>
      <c r="E144" s="71" t="str">
        <f>IF(ROWS($D$143:D144)=Odpowiedzi!$F$24,Odpowiedzi!$F$24,"")</f>
        <v/>
      </c>
    </row>
    <row r="145" spans="1:36" ht="20.45" customHeight="1" x14ac:dyDescent="0.25">
      <c r="B145" s="4"/>
      <c r="C145" s="30" t="s">
        <v>167</v>
      </c>
      <c r="E145" s="71" t="str">
        <f>IF(ROWS($D$143:D145)=Odpowiedzi!$F$24,Odpowiedzi!$F$24,"")</f>
        <v/>
      </c>
    </row>
    <row r="146" spans="1:36" ht="20.45" customHeight="1" thickBot="1" x14ac:dyDescent="0.3">
      <c r="B146" s="4"/>
      <c r="C146" s="31" t="s">
        <v>19</v>
      </c>
      <c r="E146" s="71" t="str">
        <f>IF(ROWS($D$143:D146)=Odpowiedzi!$F$24,Odpowiedzi!$F$24,"")</f>
        <v/>
      </c>
    </row>
    <row r="147" spans="1:36" ht="20.45" customHeight="1" thickBot="1" x14ac:dyDescent="0.3">
      <c r="B147" s="4"/>
      <c r="C147" s="7" t="s">
        <v>211</v>
      </c>
    </row>
    <row r="148" spans="1:36" customFormat="1" ht="24.95" customHeight="1" x14ac:dyDescent="0.25">
      <c r="A148" s="70"/>
      <c r="B148" s="129">
        <v>24</v>
      </c>
      <c r="C148" s="32" t="s">
        <v>164</v>
      </c>
      <c r="D148" s="1"/>
      <c r="E148" s="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20.45" customHeight="1" x14ac:dyDescent="0.25">
      <c r="B149" s="4"/>
      <c r="C149" s="29" t="s">
        <v>157</v>
      </c>
      <c r="E149" s="71" t="str">
        <f>IF(ROWS($D$149:D149)=Odpowiedzi!$F$25,Odpowiedzi!$F$25,"")</f>
        <v/>
      </c>
    </row>
    <row r="150" spans="1:36" ht="20.45" customHeight="1" x14ac:dyDescent="0.25">
      <c r="B150" s="4"/>
      <c r="C150" s="30" t="s">
        <v>168</v>
      </c>
      <c r="E150" s="71" t="str">
        <f>IF(ROWS($D$149:D150)=Odpowiedzi!$F$25,Odpowiedzi!$F$25,"")</f>
        <v/>
      </c>
    </row>
    <row r="151" spans="1:36" ht="20.45" customHeight="1" x14ac:dyDescent="0.25">
      <c r="B151" s="4"/>
      <c r="C151" s="30" t="s">
        <v>169</v>
      </c>
      <c r="E151" s="71" t="str">
        <f>IF(ROWS($D$149:D151)=Odpowiedzi!$F$25,Odpowiedzi!$F$25,"")</f>
        <v/>
      </c>
    </row>
    <row r="152" spans="1:36" ht="20.45" customHeight="1" thickBot="1" x14ac:dyDescent="0.3">
      <c r="B152" s="4"/>
      <c r="C152" s="31" t="s">
        <v>19</v>
      </c>
      <c r="E152" s="71" t="str">
        <f>IF(ROWS($D$149:D152)=Odpowiedzi!$F$25,Odpowiedzi!$F$25,"")</f>
        <v/>
      </c>
    </row>
    <row r="153" spans="1:36" ht="20.45" customHeight="1" thickBot="1" x14ac:dyDescent="0.3">
      <c r="B153" s="4"/>
      <c r="C153" s="7" t="s">
        <v>211</v>
      </c>
    </row>
    <row r="154" spans="1:36" customFormat="1" ht="24.95" customHeight="1" x14ac:dyDescent="0.25">
      <c r="A154" s="70"/>
      <c r="B154" s="129">
        <v>25</v>
      </c>
      <c r="C154" s="32" t="s">
        <v>41</v>
      </c>
      <c r="D154" s="1"/>
      <c r="E154" s="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20.45" customHeight="1" x14ac:dyDescent="0.25">
      <c r="B155" s="4"/>
      <c r="C155" s="29" t="s">
        <v>42</v>
      </c>
      <c r="E155" s="71" t="str">
        <f>IF(ROWS($D$155:D155)=Odpowiedzi!$F$26,Odpowiedzi!$F$26,"")</f>
        <v/>
      </c>
    </row>
    <row r="156" spans="1:36" ht="20.45" customHeight="1" x14ac:dyDescent="0.25">
      <c r="B156" s="4"/>
      <c r="C156" s="30" t="s">
        <v>44</v>
      </c>
      <c r="E156" s="71" t="str">
        <f>IF(ROWS($D$155:D156)=Odpowiedzi!$F$26,Odpowiedzi!$F$26,"")</f>
        <v/>
      </c>
    </row>
    <row r="157" spans="1:36" ht="20.45" customHeight="1" x14ac:dyDescent="0.25">
      <c r="B157" s="4"/>
      <c r="C157" s="30" t="s">
        <v>43</v>
      </c>
      <c r="E157" s="71" t="str">
        <f>IF(ROWS($D$155:D157)=Odpowiedzi!$F$26,Odpowiedzi!$F$26,"")</f>
        <v/>
      </c>
    </row>
    <row r="158" spans="1:36" ht="20.45" customHeight="1" thickBot="1" x14ac:dyDescent="0.3">
      <c r="B158" s="4"/>
      <c r="C158" s="31" t="s">
        <v>19</v>
      </c>
      <c r="E158" s="71" t="str">
        <f>IF(ROWS($D$155:D158)=Odpowiedzi!$F$26,Odpowiedzi!$F$26,"")</f>
        <v/>
      </c>
    </row>
    <row r="159" spans="1:36" ht="20.45" customHeight="1" thickBot="1" x14ac:dyDescent="0.3">
      <c r="B159" s="4"/>
      <c r="C159" s="7" t="s">
        <v>211</v>
      </c>
    </row>
    <row r="160" spans="1:36" customFormat="1" ht="24.95" customHeight="1" x14ac:dyDescent="0.25">
      <c r="A160" s="70"/>
      <c r="B160" s="129">
        <v>26</v>
      </c>
      <c r="C160" s="32" t="s">
        <v>151</v>
      </c>
      <c r="D160" s="1"/>
      <c r="E160" s="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20.45" customHeight="1" x14ac:dyDescent="0.25">
      <c r="B161" s="4"/>
      <c r="C161" s="29" t="s">
        <v>171</v>
      </c>
      <c r="E161" s="71" t="str">
        <f>IF(ROWS($D$161:D161)=Odpowiedzi!$F$27,Odpowiedzi!$F$27,"")</f>
        <v/>
      </c>
    </row>
    <row r="162" spans="1:36" ht="20.45" customHeight="1" x14ac:dyDescent="0.25">
      <c r="B162" s="4"/>
      <c r="C162" s="30" t="s">
        <v>173</v>
      </c>
      <c r="E162" s="71" t="str">
        <f>IF(ROWS($D$161:D162)=Odpowiedzi!$F$27,Odpowiedzi!$F$27,"")</f>
        <v/>
      </c>
    </row>
    <row r="163" spans="1:36" ht="20.45" customHeight="1" x14ac:dyDescent="0.25">
      <c r="B163" s="4"/>
      <c r="C163" s="30" t="s">
        <v>175</v>
      </c>
      <c r="E163" s="71" t="str">
        <f>IF(ROWS($D$161:D163)=Odpowiedzi!$F$27,Odpowiedzi!$F$27,"")</f>
        <v/>
      </c>
    </row>
    <row r="164" spans="1:36" ht="20.45" customHeight="1" thickBot="1" x14ac:dyDescent="0.3">
      <c r="B164" s="4"/>
      <c r="C164" s="31" t="s">
        <v>20</v>
      </c>
      <c r="E164" s="71" t="str">
        <f>IF(ROWS($D$161:D164)=Odpowiedzi!$F$27,Odpowiedzi!$F$27,"")</f>
        <v/>
      </c>
    </row>
    <row r="165" spans="1:36" ht="20.45" customHeight="1" thickBot="1" x14ac:dyDescent="0.3">
      <c r="B165" s="4"/>
      <c r="C165" s="7" t="s">
        <v>211</v>
      </c>
    </row>
    <row r="166" spans="1:36" customFormat="1" ht="24.95" customHeight="1" x14ac:dyDescent="0.25">
      <c r="A166" s="70"/>
      <c r="B166" s="129">
        <v>27</v>
      </c>
      <c r="C166" s="32" t="s">
        <v>152</v>
      </c>
      <c r="D166" s="1"/>
      <c r="E166" s="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20.45" customHeight="1" x14ac:dyDescent="0.25">
      <c r="B167" s="4"/>
      <c r="C167" s="29" t="s">
        <v>172</v>
      </c>
      <c r="E167" s="71" t="str">
        <f>IF(ROWS($D$167:D167)=Odpowiedzi!$F$28,Odpowiedzi!$F$28,"")</f>
        <v/>
      </c>
    </row>
    <row r="168" spans="1:36" ht="20.45" customHeight="1" x14ac:dyDescent="0.25">
      <c r="B168" s="4"/>
      <c r="C168" s="30" t="s">
        <v>174</v>
      </c>
      <c r="E168" s="71" t="str">
        <f>IF(ROWS($D$167:D168)=Odpowiedzi!$F$28,Odpowiedzi!$F$28,"")</f>
        <v/>
      </c>
    </row>
    <row r="169" spans="1:36" ht="20.45" customHeight="1" x14ac:dyDescent="0.25">
      <c r="B169" s="4"/>
      <c r="C169" s="30" t="s">
        <v>176</v>
      </c>
      <c r="E169" s="71" t="str">
        <f>IF(ROWS($D$167:D169)=Odpowiedzi!$F$28,Odpowiedzi!$F$28,"")</f>
        <v/>
      </c>
    </row>
    <row r="170" spans="1:36" ht="20.45" customHeight="1" thickBot="1" x14ac:dyDescent="0.3">
      <c r="B170" s="4"/>
      <c r="C170" s="31" t="s">
        <v>21</v>
      </c>
      <c r="E170" s="71" t="str">
        <f>IF(ROWS($D$167:D170)=Odpowiedzi!$F$28,Odpowiedzi!$F$28,"")</f>
        <v/>
      </c>
    </row>
    <row r="171" spans="1:36" ht="20.45" customHeight="1" thickBot="1" x14ac:dyDescent="0.3">
      <c r="B171" s="4"/>
      <c r="C171" s="7" t="s">
        <v>211</v>
      </c>
    </row>
    <row r="172" spans="1:36" customFormat="1" ht="24.95" customHeight="1" x14ac:dyDescent="0.25">
      <c r="A172" s="70"/>
      <c r="B172" s="129">
        <v>28</v>
      </c>
      <c r="C172" s="32" t="s">
        <v>201</v>
      </c>
      <c r="D172" s="1"/>
      <c r="E172" s="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20.45" customHeight="1" x14ac:dyDescent="0.25">
      <c r="B173" s="4"/>
      <c r="C173" s="29" t="s">
        <v>46</v>
      </c>
      <c r="E173" s="71" t="str">
        <f>IF(ROWS($D$173:D173)=Odpowiedzi!$F$29,Odpowiedzi!$F$29,"")</f>
        <v/>
      </c>
    </row>
    <row r="174" spans="1:36" ht="20.45" customHeight="1" x14ac:dyDescent="0.25">
      <c r="B174" s="4"/>
      <c r="C174" s="30" t="s">
        <v>181</v>
      </c>
      <c r="E174" s="71" t="str">
        <f>IF(ROWS($D$173:D174)=Odpowiedzi!$F$29,Odpowiedzi!$F$29,"")</f>
        <v/>
      </c>
    </row>
    <row r="175" spans="1:36" ht="20.45" customHeight="1" x14ac:dyDescent="0.25">
      <c r="B175" s="4"/>
      <c r="C175" s="30" t="s">
        <v>45</v>
      </c>
      <c r="E175" s="71" t="str">
        <f>IF(ROWS($D$173:D175)=Odpowiedzi!$F$29,Odpowiedzi!$F$29,"")</f>
        <v/>
      </c>
    </row>
    <row r="176" spans="1:36" ht="20.45" customHeight="1" thickBot="1" x14ac:dyDescent="0.3">
      <c r="B176" s="4"/>
      <c r="C176" s="31" t="s">
        <v>19</v>
      </c>
      <c r="E176" s="71" t="str">
        <f>IF(ROWS($D$173:D176)=Odpowiedzi!$F$29,Odpowiedzi!$F$29,"")</f>
        <v/>
      </c>
    </row>
    <row r="177" spans="1:36" ht="20.45" customHeight="1" thickBot="1" x14ac:dyDescent="0.3">
      <c r="B177" s="4"/>
      <c r="C177" s="7" t="s">
        <v>211</v>
      </c>
    </row>
    <row r="178" spans="1:36" customFormat="1" ht="24.95" customHeight="1" x14ac:dyDescent="0.25">
      <c r="A178" s="70"/>
      <c r="B178" s="129">
        <v>29</v>
      </c>
      <c r="C178" s="32" t="s">
        <v>186</v>
      </c>
      <c r="D178" s="1"/>
      <c r="E178" s="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20.45" customHeight="1" x14ac:dyDescent="0.25">
      <c r="B179" s="4"/>
      <c r="C179" s="29" t="s">
        <v>185</v>
      </c>
      <c r="E179" s="71" t="str">
        <f>IF(ROWS($D$179:D179)=Odpowiedzi!$F$30,Odpowiedzi!$F$30,"")</f>
        <v/>
      </c>
    </row>
    <row r="180" spans="1:36" ht="20.45" customHeight="1" x14ac:dyDescent="0.25">
      <c r="B180" s="4"/>
      <c r="C180" s="30" t="s">
        <v>187</v>
      </c>
      <c r="E180" s="71" t="str">
        <f>IF(ROWS($D$179:D180)=Odpowiedzi!$F$30,Odpowiedzi!$F$30,"")</f>
        <v/>
      </c>
    </row>
    <row r="181" spans="1:36" ht="20.45" customHeight="1" x14ac:dyDescent="0.25">
      <c r="B181" s="4"/>
      <c r="C181" s="30" t="s">
        <v>188</v>
      </c>
      <c r="E181" s="71" t="str">
        <f>IF(ROWS($D$179:D181)=Odpowiedzi!$F$30,Odpowiedzi!$F$30,"")</f>
        <v/>
      </c>
    </row>
    <row r="182" spans="1:36" ht="20.45" customHeight="1" thickBot="1" x14ac:dyDescent="0.3">
      <c r="B182" s="4"/>
      <c r="C182" s="31" t="s">
        <v>19</v>
      </c>
      <c r="E182" s="71" t="str">
        <f>IF(ROWS($D$179:D182)=Odpowiedzi!$F$30,Odpowiedzi!$F$30,"")</f>
        <v/>
      </c>
    </row>
    <row r="183" spans="1:36" ht="20.45" customHeight="1" thickBot="1" x14ac:dyDescent="0.3">
      <c r="B183" s="4"/>
      <c r="C183" s="7" t="s">
        <v>211</v>
      </c>
    </row>
    <row r="184" spans="1:36" customFormat="1" ht="24.95" customHeight="1" x14ac:dyDescent="0.25">
      <c r="A184" s="70"/>
      <c r="B184" s="84">
        <v>30</v>
      </c>
      <c r="C184" s="32" t="s">
        <v>177</v>
      </c>
      <c r="D184" s="1"/>
      <c r="E184" s="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20.45" customHeight="1" x14ac:dyDescent="0.25">
      <c r="B185" s="4"/>
      <c r="C185" s="29" t="s">
        <v>178</v>
      </c>
      <c r="E185" s="71" t="str">
        <f>IF(ROWS($D$185:D185)=Odpowiedzi!$F$31,Odpowiedzi!$F$31,"")</f>
        <v/>
      </c>
    </row>
    <row r="186" spans="1:36" ht="20.45" customHeight="1" x14ac:dyDescent="0.25">
      <c r="B186" s="4"/>
      <c r="C186" s="30" t="s">
        <v>179</v>
      </c>
      <c r="E186" s="71" t="str">
        <f>IF(ROWS($D$185:D186)=Odpowiedzi!$F$31,Odpowiedzi!$F$31,"")</f>
        <v/>
      </c>
    </row>
    <row r="187" spans="1:36" ht="20.45" customHeight="1" x14ac:dyDescent="0.25">
      <c r="B187" s="4"/>
      <c r="C187" s="30" t="s">
        <v>180</v>
      </c>
      <c r="E187" s="71" t="str">
        <f>IF(ROWS($D$185:D187)=Odpowiedzi!$F$31,Odpowiedzi!$F$31,"")</f>
        <v/>
      </c>
    </row>
    <row r="188" spans="1:36" ht="20.45" customHeight="1" thickBot="1" x14ac:dyDescent="0.3">
      <c r="B188" s="4"/>
      <c r="C188" s="31" t="s">
        <v>19</v>
      </c>
      <c r="E188" s="71" t="str">
        <f>IF(ROWS($D$185:D188)=Odpowiedzi!$F$31,Odpowiedzi!$F$31,"")</f>
        <v/>
      </c>
    </row>
    <row r="189" spans="1:36" ht="20.45" customHeight="1" thickBot="1" x14ac:dyDescent="0.3">
      <c r="B189" s="4"/>
      <c r="C189" s="7" t="s">
        <v>211</v>
      </c>
    </row>
    <row r="190" spans="1:36" customFormat="1" ht="24.95" customHeight="1" x14ac:dyDescent="0.25">
      <c r="A190" s="70"/>
      <c r="B190" s="84">
        <v>31</v>
      </c>
      <c r="C190" s="32" t="s">
        <v>47</v>
      </c>
      <c r="D190" s="1"/>
      <c r="E190" s="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20.45" customHeight="1" x14ac:dyDescent="0.25">
      <c r="B191" s="4"/>
      <c r="C191" s="29" t="s">
        <v>182</v>
      </c>
      <c r="E191" s="71" t="str">
        <f>IF(ROWS($D$191:D191)=Odpowiedzi!$F$32,Odpowiedzi!$F$32,"")</f>
        <v/>
      </c>
    </row>
    <row r="192" spans="1:36" ht="20.45" customHeight="1" x14ac:dyDescent="0.25">
      <c r="B192" s="4"/>
      <c r="C192" s="30" t="s">
        <v>183</v>
      </c>
      <c r="E192" s="71" t="str">
        <f>IF(ROWS($D$191:D192)=Odpowiedzi!$F$32,Odpowiedzi!$F$32,"")</f>
        <v/>
      </c>
    </row>
    <row r="193" spans="1:36" ht="20.45" customHeight="1" x14ac:dyDescent="0.25">
      <c r="B193" s="4"/>
      <c r="C193" s="30" t="s">
        <v>184</v>
      </c>
      <c r="E193" s="71" t="str">
        <f>IF(ROWS($D$191:D193)=Odpowiedzi!$F$32,Odpowiedzi!$F$32,"")</f>
        <v/>
      </c>
    </row>
    <row r="194" spans="1:36" ht="20.45" customHeight="1" thickBot="1" x14ac:dyDescent="0.3">
      <c r="B194" s="4"/>
      <c r="C194" s="31" t="s">
        <v>19</v>
      </c>
      <c r="E194" s="71" t="str">
        <f>IF(ROWS($D$191:D194)=Odpowiedzi!$F$32,Odpowiedzi!$F$32,"")</f>
        <v/>
      </c>
    </row>
    <row r="195" spans="1:36" ht="20.45" customHeight="1" thickBot="1" x14ac:dyDescent="0.3">
      <c r="B195" s="4"/>
      <c r="C195" s="7" t="s">
        <v>211</v>
      </c>
    </row>
    <row r="196" spans="1:36" customFormat="1" ht="24.95" customHeight="1" x14ac:dyDescent="0.25">
      <c r="A196" s="70"/>
      <c r="B196" s="84">
        <v>32</v>
      </c>
      <c r="C196" s="32" t="s">
        <v>202</v>
      </c>
      <c r="D196" s="1"/>
      <c r="E196" s="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30.75" customHeight="1" x14ac:dyDescent="0.25">
      <c r="B197" s="4"/>
      <c r="C197" s="29">
        <v>1</v>
      </c>
      <c r="E197" s="71" t="str">
        <f>IF(ROWS($D$197:D197)=Odpowiedzi!$F$33,Odpowiedzi!$F$33,"")</f>
        <v/>
      </c>
    </row>
    <row r="198" spans="1:36" ht="30.75" customHeight="1" x14ac:dyDescent="0.25">
      <c r="B198" s="4"/>
      <c r="C198" s="33" t="s">
        <v>88</v>
      </c>
      <c r="E198" s="71" t="str">
        <f>IF(ROWS($D$197:D198)=Odpowiedzi!$F$33,Odpowiedzi!$F$33,"")</f>
        <v/>
      </c>
    </row>
    <row r="199" spans="1:36" ht="30.75" customHeight="1" x14ac:dyDescent="0.25">
      <c r="B199" s="4"/>
      <c r="C199" s="30">
        <v>3</v>
      </c>
      <c r="E199" s="71" t="str">
        <f>IF(ROWS($D$197:D199)=Odpowiedzi!$F$33,Odpowiedzi!$F$33,"")</f>
        <v/>
      </c>
    </row>
    <row r="200" spans="1:36" ht="30.75" customHeight="1" thickBot="1" x14ac:dyDescent="0.3">
      <c r="B200" s="4"/>
      <c r="C200" s="31" t="s">
        <v>21</v>
      </c>
      <c r="E200" s="71" t="str">
        <f>IF(ROWS($D$197:D200)=Odpowiedzi!$F$33,Odpowiedzi!$F$33,"")</f>
        <v/>
      </c>
    </row>
    <row r="201" spans="1:36" ht="20.45" customHeight="1" thickBot="1" x14ac:dyDescent="0.3">
      <c r="B201" s="4"/>
      <c r="C201" s="7" t="s">
        <v>211</v>
      </c>
    </row>
    <row r="202" spans="1:36" customFormat="1" ht="24.95" customHeight="1" x14ac:dyDescent="0.25">
      <c r="A202" s="70"/>
      <c r="B202" s="84">
        <v>33</v>
      </c>
      <c r="C202" s="32" t="s">
        <v>203</v>
      </c>
      <c r="D202" s="1"/>
      <c r="E202" s="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20.45" customHeight="1" x14ac:dyDescent="0.25">
      <c r="B203" s="4"/>
      <c r="C203" s="29" t="s">
        <v>62</v>
      </c>
      <c r="E203" s="71" t="str">
        <f>IF(ROWS($D$203:D203)=Odpowiedzi!$F$34,Odpowiedzi!$F$34,"")</f>
        <v/>
      </c>
    </row>
    <row r="204" spans="1:36" ht="20.45" customHeight="1" x14ac:dyDescent="0.25">
      <c r="B204" s="4"/>
      <c r="C204" s="30" t="s">
        <v>63</v>
      </c>
      <c r="E204" s="71" t="str">
        <f>IF(ROWS($D$203:D204)=Odpowiedzi!$F$34,Odpowiedzi!$F$34,"")</f>
        <v/>
      </c>
    </row>
    <row r="205" spans="1:36" ht="20.45" customHeight="1" x14ac:dyDescent="0.25">
      <c r="B205" s="4"/>
      <c r="C205" s="30" t="s">
        <v>67</v>
      </c>
      <c r="E205" s="71" t="str">
        <f>IF(ROWS($D$203:D205)=Odpowiedzi!$F$34,Odpowiedzi!$F$34,"")</f>
        <v/>
      </c>
    </row>
    <row r="206" spans="1:36" ht="20.45" customHeight="1" thickBot="1" x14ac:dyDescent="0.3">
      <c r="B206" s="4"/>
      <c r="C206" s="31" t="s">
        <v>21</v>
      </c>
      <c r="E206" s="71" t="str">
        <f>IF(ROWS($D$203:D206)=Odpowiedzi!$F$34,Odpowiedzi!$F$34,"")</f>
        <v/>
      </c>
    </row>
    <row r="207" spans="1:36" ht="20.45" customHeight="1" thickBot="1" x14ac:dyDescent="0.3">
      <c r="B207" s="4"/>
      <c r="C207" s="7" t="s">
        <v>211</v>
      </c>
    </row>
    <row r="208" spans="1:36" customFormat="1" ht="24.95" customHeight="1" x14ac:dyDescent="0.25">
      <c r="A208" s="70"/>
      <c r="B208" s="84">
        <v>34</v>
      </c>
      <c r="C208" s="32" t="s">
        <v>204</v>
      </c>
      <c r="D208" s="1"/>
      <c r="E208" s="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20.45" customHeight="1" x14ac:dyDescent="0.25">
      <c r="B209" s="4"/>
      <c r="C209" s="29" t="s">
        <v>4</v>
      </c>
      <c r="E209" s="71" t="str">
        <f>IF(ROWS($D$209:D209)=Odpowiedzi!$F$35,Odpowiedzi!$F$35,"")</f>
        <v/>
      </c>
    </row>
    <row r="210" spans="1:36" ht="20.45" customHeight="1" x14ac:dyDescent="0.25">
      <c r="B210" s="4"/>
      <c r="C210" s="30" t="s">
        <v>65</v>
      </c>
      <c r="E210" s="71" t="str">
        <f>IF(ROWS($D$209:D210)=Odpowiedzi!$F$35,Odpowiedzi!$F$35,"")</f>
        <v/>
      </c>
    </row>
    <row r="211" spans="1:36" ht="20.45" customHeight="1" x14ac:dyDescent="0.25">
      <c r="B211" s="4"/>
      <c r="C211" s="30" t="s">
        <v>66</v>
      </c>
      <c r="E211" s="71" t="str">
        <f>IF(ROWS($D$209:D211)=Odpowiedzi!$F$35,Odpowiedzi!$F$35,"")</f>
        <v/>
      </c>
    </row>
    <row r="212" spans="1:36" ht="20.45" customHeight="1" thickBot="1" x14ac:dyDescent="0.3">
      <c r="B212" s="4"/>
      <c r="C212" s="31" t="s">
        <v>21</v>
      </c>
      <c r="E212" s="71" t="str">
        <f>IF(ROWS($D$209:D212)=Odpowiedzi!$F$35,Odpowiedzi!$F$35,"")</f>
        <v/>
      </c>
    </row>
    <row r="213" spans="1:36" ht="20.45" customHeight="1" thickBot="1" x14ac:dyDescent="0.3">
      <c r="B213" s="4"/>
      <c r="C213" s="7" t="s">
        <v>211</v>
      </c>
    </row>
    <row r="214" spans="1:36" customFormat="1" ht="24.95" customHeight="1" x14ac:dyDescent="0.25">
      <c r="A214" s="70"/>
      <c r="B214" s="84">
        <v>35</v>
      </c>
      <c r="C214" s="32" t="s">
        <v>205</v>
      </c>
      <c r="D214" s="1"/>
      <c r="E214" s="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20.45" customHeight="1" x14ac:dyDescent="0.25">
      <c r="B215" s="4"/>
      <c r="C215" s="29" t="s">
        <v>73</v>
      </c>
      <c r="E215" s="71" t="str">
        <f>IF(ROWS($D$215:D215)=Odpowiedzi!$F$36,Odpowiedzi!$F$36,"")</f>
        <v/>
      </c>
    </row>
    <row r="216" spans="1:36" ht="20.45" customHeight="1" x14ac:dyDescent="0.25">
      <c r="B216" s="4"/>
      <c r="C216" s="30" t="s">
        <v>75</v>
      </c>
      <c r="E216" s="71" t="str">
        <f>IF(ROWS($D$215:D216)=Odpowiedzi!$F$36,Odpowiedzi!$F$36,"")</f>
        <v/>
      </c>
    </row>
    <row r="217" spans="1:36" ht="20.45" customHeight="1" x14ac:dyDescent="0.25">
      <c r="B217" s="4"/>
      <c r="C217" s="30" t="s">
        <v>74</v>
      </c>
      <c r="E217" s="71" t="str">
        <f>IF(ROWS($D$215:D217)=Odpowiedzi!$F$36,Odpowiedzi!$F$36,"")</f>
        <v/>
      </c>
    </row>
    <row r="218" spans="1:36" ht="20.45" customHeight="1" thickBot="1" x14ac:dyDescent="0.3">
      <c r="B218" s="4"/>
      <c r="C218" s="31" t="s">
        <v>21</v>
      </c>
      <c r="E218" s="71" t="str">
        <f>IF(ROWS($D$215:D218)=Odpowiedzi!$F$36,Odpowiedzi!$F$36,"")</f>
        <v/>
      </c>
    </row>
    <row r="219" spans="1:36" ht="20.45" customHeight="1" thickBot="1" x14ac:dyDescent="0.3">
      <c r="B219" s="4"/>
      <c r="C219" s="7" t="s">
        <v>211</v>
      </c>
    </row>
    <row r="220" spans="1:36" customFormat="1" ht="24.95" customHeight="1" x14ac:dyDescent="0.25">
      <c r="A220" s="70"/>
      <c r="B220" s="84">
        <v>36</v>
      </c>
      <c r="C220" s="32" t="s">
        <v>206</v>
      </c>
      <c r="D220" s="1"/>
      <c r="E220" s="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20.45" customHeight="1" x14ac:dyDescent="0.25">
      <c r="B221" s="4"/>
      <c r="C221" s="29" t="s">
        <v>76</v>
      </c>
      <c r="E221" s="71" t="str">
        <f>IF(ROWS($D$221:D221)=Odpowiedzi!$F$37,Odpowiedzi!$F$37,"")</f>
        <v/>
      </c>
    </row>
    <row r="222" spans="1:36" ht="20.45" customHeight="1" x14ac:dyDescent="0.25">
      <c r="B222" s="4"/>
      <c r="C222" s="30" t="s">
        <v>77</v>
      </c>
      <c r="E222" s="71" t="str">
        <f>IF(ROWS($D$221:D222)=Odpowiedzi!$F$37,Odpowiedzi!$F$37,"")</f>
        <v/>
      </c>
    </row>
    <row r="223" spans="1:36" ht="20.45" customHeight="1" x14ac:dyDescent="0.25">
      <c r="B223" s="4"/>
      <c r="C223" s="30" t="s">
        <v>78</v>
      </c>
      <c r="E223" s="71" t="str">
        <f>IF(ROWS($D$221:D223)=Odpowiedzi!$F$37,Odpowiedzi!$F$37,"")</f>
        <v/>
      </c>
    </row>
    <row r="224" spans="1:36" ht="20.45" customHeight="1" thickBot="1" x14ac:dyDescent="0.3">
      <c r="B224" s="4"/>
      <c r="C224" s="31" t="s">
        <v>19</v>
      </c>
      <c r="E224" s="71" t="str">
        <f>IF(ROWS($D$221:D224)=Odpowiedzi!$F$37,Odpowiedzi!$F$37,"")</f>
        <v/>
      </c>
    </row>
    <row r="225" spans="1:36" ht="20.45" customHeight="1" thickBot="1" x14ac:dyDescent="0.3">
      <c r="B225" s="4"/>
      <c r="C225" s="7" t="s">
        <v>211</v>
      </c>
    </row>
    <row r="226" spans="1:36" customFormat="1" ht="24.95" customHeight="1" x14ac:dyDescent="0.25">
      <c r="A226" s="70"/>
      <c r="B226" s="84">
        <v>37</v>
      </c>
      <c r="C226" s="32" t="s">
        <v>207</v>
      </c>
      <c r="D226" s="1"/>
      <c r="E226" s="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20.45" customHeight="1" x14ac:dyDescent="0.25">
      <c r="B227" s="4"/>
      <c r="C227" s="29" t="s">
        <v>79</v>
      </c>
      <c r="E227" s="71" t="str">
        <f>IF(ROWS($D$227:D227)=Odpowiedzi!$F$38,Odpowiedzi!$F$38,"")</f>
        <v/>
      </c>
    </row>
    <row r="228" spans="1:36" ht="20.45" customHeight="1" x14ac:dyDescent="0.25">
      <c r="B228" s="4"/>
      <c r="C228" s="30" t="s">
        <v>84</v>
      </c>
      <c r="E228" s="71" t="str">
        <f>IF(ROWS($D$227:D228)=Odpowiedzi!$F$38,Odpowiedzi!$F$38,"")</f>
        <v/>
      </c>
    </row>
    <row r="229" spans="1:36" ht="20.45" customHeight="1" x14ac:dyDescent="0.25">
      <c r="B229" s="4"/>
      <c r="C229" s="30" t="s">
        <v>85</v>
      </c>
      <c r="E229" s="71" t="str">
        <f>IF(ROWS($D$227:D229)=Odpowiedzi!$F$38,Odpowiedzi!$F$38,"")</f>
        <v/>
      </c>
    </row>
    <row r="230" spans="1:36" ht="20.45" customHeight="1" thickBot="1" x14ac:dyDescent="0.3">
      <c r="B230" s="4"/>
      <c r="C230" s="31" t="s">
        <v>19</v>
      </c>
      <c r="E230" s="71" t="str">
        <f>IF(ROWS($D$227:D230)=Odpowiedzi!$F$38,Odpowiedzi!$F$38,"")</f>
        <v/>
      </c>
    </row>
    <row r="231" spans="1:36" ht="20.45" customHeight="1" thickBot="1" x14ac:dyDescent="0.3">
      <c r="B231" s="4"/>
      <c r="C231" s="7" t="s">
        <v>211</v>
      </c>
    </row>
    <row r="232" spans="1:36" customFormat="1" ht="24.95" customHeight="1" x14ac:dyDescent="0.25">
      <c r="A232" s="70"/>
      <c r="B232" s="84">
        <v>38</v>
      </c>
      <c r="C232" s="32" t="s">
        <v>170</v>
      </c>
      <c r="D232" s="1"/>
      <c r="E232" s="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20.45" customHeight="1" x14ac:dyDescent="0.25">
      <c r="B233" s="4"/>
      <c r="C233" s="29" t="s">
        <v>192</v>
      </c>
      <c r="E233" s="71" t="str">
        <f>IF(ROWS($D$233:D233)=Odpowiedzi!$F$39,Odpowiedzi!$F$39,"")</f>
        <v/>
      </c>
    </row>
    <row r="234" spans="1:36" ht="20.45" customHeight="1" x14ac:dyDescent="0.25">
      <c r="B234" s="4"/>
      <c r="C234" s="30" t="s">
        <v>193</v>
      </c>
      <c r="E234" s="71" t="str">
        <f>IF(ROWS($D$233:D234)=Odpowiedzi!$F$39,Odpowiedzi!$F$39,"")</f>
        <v/>
      </c>
    </row>
    <row r="235" spans="1:36" ht="20.45" customHeight="1" x14ac:dyDescent="0.25">
      <c r="B235" s="4"/>
      <c r="C235" s="30" t="s">
        <v>194</v>
      </c>
      <c r="E235" s="71" t="str">
        <f>IF(ROWS($D$233:D235)=Odpowiedzi!$F$39,Odpowiedzi!$F$39,"")</f>
        <v/>
      </c>
    </row>
    <row r="236" spans="1:36" ht="20.45" customHeight="1" thickBot="1" x14ac:dyDescent="0.3">
      <c r="B236" s="4"/>
      <c r="C236" s="31" t="s">
        <v>19</v>
      </c>
      <c r="E236" s="71" t="str">
        <f>IF(ROWS($D$233:D236)=Odpowiedzi!$F$39,Odpowiedzi!$F$39,"")</f>
        <v/>
      </c>
    </row>
    <row r="237" spans="1:36" ht="20.45" customHeight="1" thickBot="1" x14ac:dyDescent="0.3">
      <c r="B237" s="4"/>
      <c r="C237" s="7" t="s">
        <v>211</v>
      </c>
    </row>
    <row r="238" spans="1:36" customFormat="1" ht="24.95" customHeight="1" x14ac:dyDescent="0.25">
      <c r="A238" s="70"/>
      <c r="B238" s="84">
        <v>39</v>
      </c>
      <c r="C238" s="32" t="s">
        <v>80</v>
      </c>
      <c r="D238" s="1"/>
      <c r="E238" s="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20.45" customHeight="1" x14ac:dyDescent="0.25">
      <c r="B239" s="4"/>
      <c r="C239" s="29" t="s">
        <v>189</v>
      </c>
      <c r="E239" s="71" t="str">
        <f>IF(ROWS($D$239:D239)=Odpowiedzi!$F$40,Odpowiedzi!$F$40,"")</f>
        <v/>
      </c>
    </row>
    <row r="240" spans="1:36" ht="20.45" customHeight="1" x14ac:dyDescent="0.25">
      <c r="B240" s="4"/>
      <c r="C240" s="30" t="s">
        <v>190</v>
      </c>
      <c r="E240" s="71" t="str">
        <f>IF(ROWS($D$239:D240)=Odpowiedzi!$F$40,Odpowiedzi!$F$40,"")</f>
        <v/>
      </c>
    </row>
    <row r="241" spans="1:5" ht="20.45" customHeight="1" x14ac:dyDescent="0.25">
      <c r="B241" s="4"/>
      <c r="C241" s="30" t="s">
        <v>191</v>
      </c>
      <c r="E241" s="71" t="str">
        <f>IF(ROWS($D$239:D241)=Odpowiedzi!$F$40,Odpowiedzi!$F$40,"")</f>
        <v/>
      </c>
    </row>
    <row r="242" spans="1:5" ht="20.45" customHeight="1" thickBot="1" x14ac:dyDescent="0.3">
      <c r="B242" s="4"/>
      <c r="C242" s="31" t="s">
        <v>19</v>
      </c>
      <c r="E242" s="71" t="str">
        <f>IF(ROWS($D$239:D242)=Odpowiedzi!$F$40,Odpowiedzi!$F$40,"")</f>
        <v/>
      </c>
    </row>
    <row r="243" spans="1:5" ht="20.45" customHeight="1" thickBot="1" x14ac:dyDescent="0.3">
      <c r="B243" s="4"/>
      <c r="C243" s="7" t="s">
        <v>211</v>
      </c>
    </row>
    <row r="244" spans="1:5" ht="24.95" customHeight="1" x14ac:dyDescent="0.25">
      <c r="A244" s="70"/>
      <c r="B244" s="84">
        <v>40</v>
      </c>
      <c r="C244" s="32" t="s">
        <v>68</v>
      </c>
    </row>
    <row r="245" spans="1:5" ht="20.45" customHeight="1" x14ac:dyDescent="0.25">
      <c r="B245" s="4"/>
      <c r="C245" s="29" t="s">
        <v>81</v>
      </c>
      <c r="E245" s="71" t="str">
        <f>IF(ROWS($D$245:D245)=Odpowiedzi!$F$41,Odpowiedzi!$F$41,"")</f>
        <v/>
      </c>
    </row>
    <row r="246" spans="1:5" ht="20.45" customHeight="1" x14ac:dyDescent="0.25">
      <c r="B246" s="4"/>
      <c r="C246" s="30" t="s">
        <v>82</v>
      </c>
      <c r="E246" s="71" t="str">
        <f>IF(ROWS($D$245:D246)=Odpowiedzi!$F$41,Odpowiedzi!$F$41,"")</f>
        <v/>
      </c>
    </row>
    <row r="247" spans="1:5" ht="20.45" customHeight="1" x14ac:dyDescent="0.25">
      <c r="B247" s="4"/>
      <c r="C247" s="30" t="s">
        <v>83</v>
      </c>
      <c r="E247" s="71" t="str">
        <f>IF(ROWS($D$245:D247)=Odpowiedzi!$F$41,Odpowiedzi!$F$41,"")</f>
        <v/>
      </c>
    </row>
    <row r="248" spans="1:5" ht="20.45" customHeight="1" thickBot="1" x14ac:dyDescent="0.3">
      <c r="B248" s="4"/>
      <c r="C248" s="31" t="s">
        <v>19</v>
      </c>
      <c r="E248" s="71" t="str">
        <f>IF(ROWS($D$245:D248)=Odpowiedzi!$F$41,Odpowiedzi!$F$41,"")</f>
        <v/>
      </c>
    </row>
    <row r="249" spans="1:5" ht="20.45" customHeight="1" thickBot="1" x14ac:dyDescent="0.3">
      <c r="B249" s="4"/>
      <c r="C249" s="7" t="str">
        <f>IF(A249=1,B249,IFERROR(INDEX(#REF!,MATCH(Test!B249,#REF!,0),Test!A249),""))</f>
        <v/>
      </c>
    </row>
    <row r="250" spans="1:5" ht="38.25" customHeight="1" thickBot="1" x14ac:dyDescent="0.3">
      <c r="C250" s="109" t="s">
        <v>245</v>
      </c>
    </row>
    <row r="251" spans="1:5" x14ac:dyDescent="0.25"/>
    <row r="252" spans="1:5" x14ac:dyDescent="0.25"/>
    <row r="253" spans="1:5" x14ac:dyDescent="0.25"/>
    <row r="254" spans="1:5" x14ac:dyDescent="0.25"/>
    <row r="255" spans="1:5" x14ac:dyDescent="0.25"/>
    <row r="256" spans="1:5" x14ac:dyDescent="0.25"/>
    <row r="257" x14ac:dyDescent="0.25"/>
    <row r="258" x14ac:dyDescent="0.25"/>
    <row r="259" x14ac:dyDescent="0.25"/>
    <row r="260" x14ac:dyDescent="0.25"/>
  </sheetData>
  <sheetProtection password="AF99" sheet="1" objects="1" scenarios="1" selectLockedCells="1"/>
  <mergeCells count="1">
    <mergeCell ref="C3:C5"/>
  </mergeCells>
  <conditionalFormatting sqref="C11:C14">
    <cfRule type="expression" dxfId="82" priority="40">
      <formula>$E11&lt;&gt;""</formula>
    </cfRule>
  </conditionalFormatting>
  <conditionalFormatting sqref="C17:C20">
    <cfRule type="expression" dxfId="81" priority="39">
      <formula>$E17&lt;&gt;""</formula>
    </cfRule>
  </conditionalFormatting>
  <conditionalFormatting sqref="C23:C26">
    <cfRule type="expression" dxfId="80" priority="38">
      <formula>$E23&lt;&gt;""</formula>
    </cfRule>
  </conditionalFormatting>
  <conditionalFormatting sqref="C29:C32">
    <cfRule type="expression" dxfId="79" priority="37">
      <formula>$E29&lt;&gt;""</formula>
    </cfRule>
  </conditionalFormatting>
  <conditionalFormatting sqref="C35:C38">
    <cfRule type="expression" dxfId="78" priority="36">
      <formula>$E35&lt;&gt;""</formula>
    </cfRule>
  </conditionalFormatting>
  <conditionalFormatting sqref="C41:C44">
    <cfRule type="expression" dxfId="77" priority="35">
      <formula>$E41&lt;&gt;""</formula>
    </cfRule>
  </conditionalFormatting>
  <conditionalFormatting sqref="C47:C50">
    <cfRule type="expression" dxfId="76" priority="34">
      <formula>$E47&lt;&gt;""</formula>
    </cfRule>
  </conditionalFormatting>
  <conditionalFormatting sqref="C53:C56">
    <cfRule type="expression" dxfId="75" priority="33">
      <formula>$E53&lt;&gt;""</formula>
    </cfRule>
  </conditionalFormatting>
  <conditionalFormatting sqref="C59:C62">
    <cfRule type="expression" dxfId="74" priority="32">
      <formula>$E59&lt;&gt;""</formula>
    </cfRule>
  </conditionalFormatting>
  <conditionalFormatting sqref="C65:C68">
    <cfRule type="expression" dxfId="73" priority="31">
      <formula>$E65&lt;&gt;""</formula>
    </cfRule>
  </conditionalFormatting>
  <conditionalFormatting sqref="C71:C74">
    <cfRule type="expression" dxfId="72" priority="30">
      <formula>$E71&lt;&gt;""</formula>
    </cfRule>
  </conditionalFormatting>
  <conditionalFormatting sqref="C77:C80">
    <cfRule type="expression" dxfId="71" priority="29">
      <formula>$E77&lt;&gt;""</formula>
    </cfRule>
  </conditionalFormatting>
  <conditionalFormatting sqref="C83:C86">
    <cfRule type="expression" dxfId="70" priority="28">
      <formula>$E83&lt;&gt;""</formula>
    </cfRule>
  </conditionalFormatting>
  <conditionalFormatting sqref="C89:C92">
    <cfRule type="expression" dxfId="69" priority="27">
      <formula>$E89&lt;&gt;""</formula>
    </cfRule>
  </conditionalFormatting>
  <conditionalFormatting sqref="C95:C98">
    <cfRule type="expression" dxfId="68" priority="26">
      <formula>$E95&lt;&gt;""</formula>
    </cfRule>
  </conditionalFormatting>
  <conditionalFormatting sqref="C101:C104">
    <cfRule type="expression" dxfId="67" priority="25">
      <formula>$E101&lt;&gt;""</formula>
    </cfRule>
  </conditionalFormatting>
  <conditionalFormatting sqref="C107:C110">
    <cfRule type="expression" dxfId="66" priority="24">
      <formula>$E107&lt;&gt;""</formula>
    </cfRule>
  </conditionalFormatting>
  <conditionalFormatting sqref="C113:C116">
    <cfRule type="expression" dxfId="65" priority="23">
      <formula>$E113&lt;&gt;""</formula>
    </cfRule>
  </conditionalFormatting>
  <conditionalFormatting sqref="C119:C122">
    <cfRule type="expression" dxfId="64" priority="22">
      <formula>$E119&lt;&gt;""</formula>
    </cfRule>
  </conditionalFormatting>
  <conditionalFormatting sqref="C125:C128">
    <cfRule type="expression" dxfId="63" priority="21">
      <formula>$E125&lt;&gt;""</formula>
    </cfRule>
  </conditionalFormatting>
  <conditionalFormatting sqref="C131:C134">
    <cfRule type="expression" dxfId="62" priority="20">
      <formula>$E131&lt;&gt;""</formula>
    </cfRule>
  </conditionalFormatting>
  <conditionalFormatting sqref="C137:C140">
    <cfRule type="expression" dxfId="61" priority="19">
      <formula>$E137&lt;&gt;""</formula>
    </cfRule>
  </conditionalFormatting>
  <conditionalFormatting sqref="C143:C146">
    <cfRule type="expression" dxfId="60" priority="18">
      <formula>$E143&lt;&gt;""</formula>
    </cfRule>
  </conditionalFormatting>
  <conditionalFormatting sqref="C149:C152">
    <cfRule type="expression" dxfId="59" priority="17">
      <formula>$E149&lt;&gt;""</formula>
    </cfRule>
  </conditionalFormatting>
  <conditionalFormatting sqref="C155:C158">
    <cfRule type="expression" dxfId="58" priority="16">
      <formula>$E155&lt;&gt;""</formula>
    </cfRule>
  </conditionalFormatting>
  <conditionalFormatting sqref="C161:C164">
    <cfRule type="expression" dxfId="57" priority="15">
      <formula>$E161&lt;&gt;""</formula>
    </cfRule>
  </conditionalFormatting>
  <conditionalFormatting sqref="C167:C170">
    <cfRule type="expression" dxfId="56" priority="14">
      <formula>$E167&lt;&gt;""</formula>
    </cfRule>
  </conditionalFormatting>
  <conditionalFormatting sqref="C173:C176">
    <cfRule type="expression" dxfId="55" priority="13">
      <formula>$E173&lt;&gt;""</formula>
    </cfRule>
  </conditionalFormatting>
  <conditionalFormatting sqref="C179:C182">
    <cfRule type="expression" dxfId="54" priority="12">
      <formula>$E179&lt;&gt;""</formula>
    </cfRule>
  </conditionalFormatting>
  <conditionalFormatting sqref="C185:C188">
    <cfRule type="expression" dxfId="53" priority="11">
      <formula>$E185&lt;&gt;""</formula>
    </cfRule>
  </conditionalFormatting>
  <conditionalFormatting sqref="C191:C194">
    <cfRule type="expression" dxfId="52" priority="10">
      <formula>$E191&lt;&gt;""</formula>
    </cfRule>
  </conditionalFormatting>
  <conditionalFormatting sqref="C197:C200">
    <cfRule type="expression" dxfId="51" priority="9">
      <formula>$E197&lt;&gt;""</formula>
    </cfRule>
  </conditionalFormatting>
  <conditionalFormatting sqref="C203:C206">
    <cfRule type="expression" dxfId="50" priority="8">
      <formula>$E203&lt;&gt;""</formula>
    </cfRule>
  </conditionalFormatting>
  <conditionalFormatting sqref="C209:C212">
    <cfRule type="expression" dxfId="49" priority="7">
      <formula>$E209&lt;&gt;""</formula>
    </cfRule>
  </conditionalFormatting>
  <conditionalFormatting sqref="C215:C218">
    <cfRule type="expression" dxfId="48" priority="6">
      <formula>$E215&lt;&gt;""</formula>
    </cfRule>
  </conditionalFormatting>
  <conditionalFormatting sqref="C221:C224">
    <cfRule type="expression" dxfId="47" priority="5">
      <formula>$E221&lt;&gt;""</formula>
    </cfRule>
  </conditionalFormatting>
  <conditionalFormatting sqref="C227:C230">
    <cfRule type="expression" dxfId="46" priority="4">
      <formula>$E227&lt;&gt;""</formula>
    </cfRule>
  </conditionalFormatting>
  <conditionalFormatting sqref="C233:C236">
    <cfRule type="expression" dxfId="45" priority="3">
      <formula>$E233&lt;&gt;""</formula>
    </cfRule>
  </conditionalFormatting>
  <conditionalFormatting sqref="C239:C242">
    <cfRule type="expression" dxfId="44" priority="2">
      <formula>$E239&lt;&gt;""</formula>
    </cfRule>
  </conditionalFormatting>
  <conditionalFormatting sqref="C245:C248">
    <cfRule type="expression" dxfId="43" priority="1">
      <formula>$E245&lt;&gt;""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3" name="Group Box 5">
              <controlPr defaultSize="0" autoFill="0" autoPict="0">
                <anchor moveWithCells="1">
                  <from>
                    <xdr:col>2</xdr:col>
                    <xdr:colOff>9525</xdr:colOff>
                    <xdr:row>10</xdr:row>
                    <xdr:rowOff>9525</xdr:rowOff>
                  </from>
                  <to>
                    <xdr:col>3</xdr:col>
                    <xdr:colOff>19050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4" name="Option Button 6">
              <controlPr defaultSize="0" autoFill="0" autoLine="0" autoPict="0">
                <anchor moveWithCells="1">
                  <from>
                    <xdr:col>2</xdr:col>
                    <xdr:colOff>200025</xdr:colOff>
                    <xdr:row>10</xdr:row>
                    <xdr:rowOff>19050</xdr:rowOff>
                  </from>
                  <to>
                    <xdr:col>2</xdr:col>
                    <xdr:colOff>6486525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Option Button 7">
              <controlPr defaultSize="0" autoFill="0" autoLine="0" autoPict="0">
                <anchor moveWithCells="1">
                  <from>
                    <xdr:col>2</xdr:col>
                    <xdr:colOff>200025</xdr:colOff>
                    <xdr:row>11</xdr:row>
                    <xdr:rowOff>9525</xdr:rowOff>
                  </from>
                  <to>
                    <xdr:col>2</xdr:col>
                    <xdr:colOff>6486525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Option Button 8">
              <controlPr defaultSize="0" autoFill="0" autoLine="0" autoPict="0">
                <anchor moveWithCells="1">
                  <from>
                    <xdr:col>2</xdr:col>
                    <xdr:colOff>200025</xdr:colOff>
                    <xdr:row>12</xdr:row>
                    <xdr:rowOff>19050</xdr:rowOff>
                  </from>
                  <to>
                    <xdr:col>2</xdr:col>
                    <xdr:colOff>6486525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Option Button 9">
              <controlPr defaultSize="0" autoFill="0" autoLine="0" autoPict="0">
                <anchor moveWithCells="1">
                  <from>
                    <xdr:col>2</xdr:col>
                    <xdr:colOff>200025</xdr:colOff>
                    <xdr:row>13</xdr:row>
                    <xdr:rowOff>9525</xdr:rowOff>
                  </from>
                  <to>
                    <xdr:col>2</xdr:col>
                    <xdr:colOff>6486525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Group Box 10">
              <controlPr defaultSize="0" autoFill="0" autoPict="0">
                <anchor moveWithCells="1">
                  <from>
                    <xdr:col>2</xdr:col>
                    <xdr:colOff>0</xdr:colOff>
                    <xdr:row>16</xdr:row>
                    <xdr:rowOff>9525</xdr:rowOff>
                  </from>
                  <to>
                    <xdr:col>3</xdr:col>
                    <xdr:colOff>9525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Option Button 11">
              <controlPr defaultSize="0" autoFill="0" autoLine="0" autoPict="0">
                <anchor moveWithCells="1">
                  <from>
                    <xdr:col>2</xdr:col>
                    <xdr:colOff>190500</xdr:colOff>
                    <xdr:row>16</xdr:row>
                    <xdr:rowOff>38100</xdr:rowOff>
                  </from>
                  <to>
                    <xdr:col>2</xdr:col>
                    <xdr:colOff>6562725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Option Button 12">
              <controlPr defaultSize="0" autoFill="0" autoLine="0" autoPict="0">
                <anchor moveWithCells="1">
                  <from>
                    <xdr:col>2</xdr:col>
                    <xdr:colOff>190500</xdr:colOff>
                    <xdr:row>17</xdr:row>
                    <xdr:rowOff>28575</xdr:rowOff>
                  </from>
                  <to>
                    <xdr:col>2</xdr:col>
                    <xdr:colOff>6562725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Option Button 13">
              <controlPr defaultSize="0" autoFill="0" autoLine="0" autoPict="0">
                <anchor moveWithCells="1">
                  <from>
                    <xdr:col>2</xdr:col>
                    <xdr:colOff>190500</xdr:colOff>
                    <xdr:row>18</xdr:row>
                    <xdr:rowOff>38100</xdr:rowOff>
                  </from>
                  <to>
                    <xdr:col>2</xdr:col>
                    <xdr:colOff>4276725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Option Button 14">
              <controlPr defaultSize="0" autoFill="0" autoLine="0" autoPict="0">
                <anchor moveWithCells="1">
                  <from>
                    <xdr:col>2</xdr:col>
                    <xdr:colOff>190500</xdr:colOff>
                    <xdr:row>19</xdr:row>
                    <xdr:rowOff>28575</xdr:rowOff>
                  </from>
                  <to>
                    <xdr:col>2</xdr:col>
                    <xdr:colOff>6562725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3" name="Group Box 15">
              <controlPr defaultSize="0" autoFill="0" autoPict="0">
                <anchor moveWithCells="1">
                  <from>
                    <xdr:col>2</xdr:col>
                    <xdr:colOff>0</xdr:colOff>
                    <xdr:row>22</xdr:row>
                    <xdr:rowOff>9525</xdr:rowOff>
                  </from>
                  <to>
                    <xdr:col>3</xdr:col>
                    <xdr:colOff>9525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4" name="Option Button 16">
              <controlPr defaultSize="0" autoFill="0" autoLine="0" autoPict="0">
                <anchor moveWithCells="1">
                  <from>
                    <xdr:col>2</xdr:col>
                    <xdr:colOff>190500</xdr:colOff>
                    <xdr:row>22</xdr:row>
                    <xdr:rowOff>38100</xdr:rowOff>
                  </from>
                  <to>
                    <xdr:col>2</xdr:col>
                    <xdr:colOff>6562725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5" name="Option Button 17">
              <controlPr defaultSize="0" autoFill="0" autoLine="0" autoPict="0">
                <anchor moveWithCells="1">
                  <from>
                    <xdr:col>2</xdr:col>
                    <xdr:colOff>190500</xdr:colOff>
                    <xdr:row>23</xdr:row>
                    <xdr:rowOff>28575</xdr:rowOff>
                  </from>
                  <to>
                    <xdr:col>2</xdr:col>
                    <xdr:colOff>6562725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6" name="Option Button 18">
              <controlPr defaultSize="0" autoFill="0" autoLine="0" autoPict="0">
                <anchor moveWithCells="1">
                  <from>
                    <xdr:col>2</xdr:col>
                    <xdr:colOff>190500</xdr:colOff>
                    <xdr:row>24</xdr:row>
                    <xdr:rowOff>38100</xdr:rowOff>
                  </from>
                  <to>
                    <xdr:col>2</xdr:col>
                    <xdr:colOff>6562725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7" name="Option Button 19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28575</xdr:rowOff>
                  </from>
                  <to>
                    <xdr:col>2</xdr:col>
                    <xdr:colOff>6562725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8" name="Group Box 20">
              <controlPr defaultSize="0" autoFill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3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9" name="Option Button 21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28575</xdr:rowOff>
                  </from>
                  <to>
                    <xdr:col>2</xdr:col>
                    <xdr:colOff>6572250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Option Button 22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19050</xdr:rowOff>
                  </from>
                  <to>
                    <xdr:col>2</xdr:col>
                    <xdr:colOff>6572250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Option Button 23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28575</xdr:rowOff>
                  </from>
                  <to>
                    <xdr:col>2</xdr:col>
                    <xdr:colOff>6572250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Option Button 24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19050</xdr:rowOff>
                  </from>
                  <to>
                    <xdr:col>2</xdr:col>
                    <xdr:colOff>6572250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3" name="Group Box 25">
              <controlPr defaultSize="0" autoFill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3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4" name="Option Button 26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28575</xdr:rowOff>
                  </from>
                  <to>
                    <xdr:col>2</xdr:col>
                    <xdr:colOff>6581775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5" name="Option Button 27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19050</xdr:rowOff>
                  </from>
                  <to>
                    <xdr:col>2</xdr:col>
                    <xdr:colOff>6581775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6" name="Option Button 28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28575</xdr:rowOff>
                  </from>
                  <to>
                    <xdr:col>2</xdr:col>
                    <xdr:colOff>6581775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7" name="Option Button 29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19050</xdr:rowOff>
                  </from>
                  <to>
                    <xdr:col>2</xdr:col>
                    <xdr:colOff>6581775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8" name="Group Box 30">
              <controlPr defaultSize="0" autoFill="0" autoPict="0">
                <anchor moveWithCells="1">
                  <from>
                    <xdr:col>2</xdr:col>
                    <xdr:colOff>0</xdr:colOff>
                    <xdr:row>40</xdr:row>
                    <xdr:rowOff>0</xdr:rowOff>
                  </from>
                  <to>
                    <xdr:col>3</xdr:col>
                    <xdr:colOff>9525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9" name="Option Button 31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28575</xdr:rowOff>
                  </from>
                  <to>
                    <xdr:col>2</xdr:col>
                    <xdr:colOff>6591300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0" name="Option Button 32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19050</xdr:rowOff>
                  </from>
                  <to>
                    <xdr:col>2</xdr:col>
                    <xdr:colOff>6591300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1" name="Option Button 33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28575</xdr:rowOff>
                  </from>
                  <to>
                    <xdr:col>2</xdr:col>
                    <xdr:colOff>6591300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2" name="Option Button 34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19050</xdr:rowOff>
                  </from>
                  <to>
                    <xdr:col>2</xdr:col>
                    <xdr:colOff>6591300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3" name="Group Box 35">
              <controlPr defaultSize="0" autoFill="0" autoPict="0">
                <anchor moveWithCells="1">
                  <from>
                    <xdr:col>2</xdr:col>
                    <xdr:colOff>0</xdr:colOff>
                    <xdr:row>46</xdr:row>
                    <xdr:rowOff>0</xdr:rowOff>
                  </from>
                  <to>
                    <xdr:col>3</xdr:col>
                    <xdr:colOff>9525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4" name="Option Button 36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28575</xdr:rowOff>
                  </from>
                  <to>
                    <xdr:col>2</xdr:col>
                    <xdr:colOff>6562725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5" name="Option Button 37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19050</xdr:rowOff>
                  </from>
                  <to>
                    <xdr:col>2</xdr:col>
                    <xdr:colOff>6591300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6" name="Option Button 38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28575</xdr:rowOff>
                  </from>
                  <to>
                    <xdr:col>2</xdr:col>
                    <xdr:colOff>6591300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7" name="Option Button 39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19050</xdr:rowOff>
                  </from>
                  <to>
                    <xdr:col>2</xdr:col>
                    <xdr:colOff>6591300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8" name="Group Box 40">
              <controlPr defaultSize="0" autoFill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3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9" name="Option Button 41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28575</xdr:rowOff>
                  </from>
                  <to>
                    <xdr:col>2</xdr:col>
                    <xdr:colOff>6572250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0" name="Option Button 42">
              <controlPr defaultSize="0" autoFill="0" autoLine="0" autoPict="0">
                <anchor moveWithCells="1">
                  <from>
                    <xdr:col>2</xdr:col>
                    <xdr:colOff>190500</xdr:colOff>
                    <xdr:row>53</xdr:row>
                    <xdr:rowOff>19050</xdr:rowOff>
                  </from>
                  <to>
                    <xdr:col>2</xdr:col>
                    <xdr:colOff>6572250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1" name="Option Button 43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28575</xdr:rowOff>
                  </from>
                  <to>
                    <xdr:col>2</xdr:col>
                    <xdr:colOff>6572250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2" name="Option Button 4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19050</xdr:rowOff>
                  </from>
                  <to>
                    <xdr:col>2</xdr:col>
                    <xdr:colOff>6572250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3" name="Group Box 45">
              <controlPr defaultSize="0" autoFill="0" autoPict="0">
                <anchor moveWithCells="1">
                  <from>
                    <xdr:col>2</xdr:col>
                    <xdr:colOff>0</xdr:colOff>
                    <xdr:row>58</xdr:row>
                    <xdr:rowOff>0</xdr:rowOff>
                  </from>
                  <to>
                    <xdr:col>3</xdr:col>
                    <xdr:colOff>9525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4" name="Option Button 46">
              <controlPr defaultSize="0" autoFill="0" autoLine="0" autoPict="0">
                <anchor moveWithCells="1">
                  <from>
                    <xdr:col>2</xdr:col>
                    <xdr:colOff>190500</xdr:colOff>
                    <xdr:row>58</xdr:row>
                    <xdr:rowOff>38100</xdr:rowOff>
                  </from>
                  <to>
                    <xdr:col>2</xdr:col>
                    <xdr:colOff>6581775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5" name="Option Button 47">
              <controlPr defaultSize="0" autoFill="0" autoLine="0" autoPict="0">
                <anchor moveWithCells="1">
                  <from>
                    <xdr:col>2</xdr:col>
                    <xdr:colOff>190500</xdr:colOff>
                    <xdr:row>59</xdr:row>
                    <xdr:rowOff>28575</xdr:rowOff>
                  </from>
                  <to>
                    <xdr:col>2</xdr:col>
                    <xdr:colOff>6581775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6" name="Option Button 48">
              <controlPr defaultSize="0" autoFill="0" autoLine="0" autoPict="0">
                <anchor moveWithCells="1">
                  <from>
                    <xdr:col>2</xdr:col>
                    <xdr:colOff>190500</xdr:colOff>
                    <xdr:row>60</xdr:row>
                    <xdr:rowOff>38100</xdr:rowOff>
                  </from>
                  <to>
                    <xdr:col>2</xdr:col>
                    <xdr:colOff>6581775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7" name="Option Button 49">
              <controlPr defaultSize="0" autoFill="0" autoLine="0" autoPict="0">
                <anchor moveWithCells="1">
                  <from>
                    <xdr:col>2</xdr:col>
                    <xdr:colOff>190500</xdr:colOff>
                    <xdr:row>61</xdr:row>
                    <xdr:rowOff>28575</xdr:rowOff>
                  </from>
                  <to>
                    <xdr:col>2</xdr:col>
                    <xdr:colOff>6581775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8" name="Group Box 50">
              <controlPr defaultSize="0" autoFill="0" autoPict="0">
                <anchor moveWithCells="1">
                  <from>
                    <xdr:col>2</xdr:col>
                    <xdr:colOff>0</xdr:colOff>
                    <xdr:row>64</xdr:row>
                    <xdr:rowOff>0</xdr:rowOff>
                  </from>
                  <to>
                    <xdr:col>3</xdr:col>
                    <xdr:colOff>9525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9" name="Option Button 51">
              <controlPr defaultSize="0" autoFill="0" autoLine="0" autoPict="0">
                <anchor moveWithCells="1">
                  <from>
                    <xdr:col>2</xdr:col>
                    <xdr:colOff>190500</xdr:colOff>
                    <xdr:row>64</xdr:row>
                    <xdr:rowOff>28575</xdr:rowOff>
                  </from>
                  <to>
                    <xdr:col>2</xdr:col>
                    <xdr:colOff>6600825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0" name="Option Button 52">
              <controlPr defaultSize="0" autoFill="0" autoLine="0" autoPict="0">
                <anchor moveWithCells="1">
                  <from>
                    <xdr:col>2</xdr:col>
                    <xdr:colOff>190500</xdr:colOff>
                    <xdr:row>65</xdr:row>
                    <xdr:rowOff>19050</xdr:rowOff>
                  </from>
                  <to>
                    <xdr:col>2</xdr:col>
                    <xdr:colOff>6600825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1" name="Option Button 53">
              <controlPr defaultSize="0" autoFill="0" autoLine="0" autoPict="0">
                <anchor moveWithCells="1">
                  <from>
                    <xdr:col>2</xdr:col>
                    <xdr:colOff>190500</xdr:colOff>
                    <xdr:row>66</xdr:row>
                    <xdr:rowOff>28575</xdr:rowOff>
                  </from>
                  <to>
                    <xdr:col>2</xdr:col>
                    <xdr:colOff>6600825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2" name="Option Button 54">
              <controlPr defaultSize="0" autoFill="0" autoLine="0" autoPict="0">
                <anchor moveWithCells="1">
                  <from>
                    <xdr:col>2</xdr:col>
                    <xdr:colOff>190500</xdr:colOff>
                    <xdr:row>67</xdr:row>
                    <xdr:rowOff>19050</xdr:rowOff>
                  </from>
                  <to>
                    <xdr:col>2</xdr:col>
                    <xdr:colOff>6600825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3" name="Group Box 55">
              <controlPr defaultSize="0" autoFill="0" autoPict="0">
                <anchor moveWithCells="1">
                  <from>
                    <xdr:col>2</xdr:col>
                    <xdr:colOff>0</xdr:colOff>
                    <xdr:row>70</xdr:row>
                    <xdr:rowOff>0</xdr:rowOff>
                  </from>
                  <to>
                    <xdr:col>3</xdr:col>
                    <xdr:colOff>9525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4" name="Option Button 56">
              <controlPr defaultSize="0" autoFill="0" autoLine="0" autoPict="0">
                <anchor moveWithCells="1">
                  <from>
                    <xdr:col>2</xdr:col>
                    <xdr:colOff>190500</xdr:colOff>
                    <xdr:row>70</xdr:row>
                    <xdr:rowOff>28575</xdr:rowOff>
                  </from>
                  <to>
                    <xdr:col>2</xdr:col>
                    <xdr:colOff>6600825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5" name="Option Button 57">
              <controlPr defaultSize="0" autoFill="0" autoLine="0" autoPict="0">
                <anchor moveWithCells="1">
                  <from>
                    <xdr:col>2</xdr:col>
                    <xdr:colOff>190500</xdr:colOff>
                    <xdr:row>71</xdr:row>
                    <xdr:rowOff>19050</xdr:rowOff>
                  </from>
                  <to>
                    <xdr:col>2</xdr:col>
                    <xdr:colOff>6600825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6" name="Option Button 58">
              <controlPr defaultSize="0" autoFill="0" autoLine="0" autoPict="0">
                <anchor moveWithCells="1">
                  <from>
                    <xdr:col>2</xdr:col>
                    <xdr:colOff>190500</xdr:colOff>
                    <xdr:row>72</xdr:row>
                    <xdr:rowOff>28575</xdr:rowOff>
                  </from>
                  <to>
                    <xdr:col>2</xdr:col>
                    <xdr:colOff>6600825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7" name="Option Button 59">
              <controlPr defaultSize="0" autoFill="0" autoLine="0" autoPict="0">
                <anchor moveWithCells="1">
                  <from>
                    <xdr:col>2</xdr:col>
                    <xdr:colOff>190500</xdr:colOff>
                    <xdr:row>73</xdr:row>
                    <xdr:rowOff>19050</xdr:rowOff>
                  </from>
                  <to>
                    <xdr:col>2</xdr:col>
                    <xdr:colOff>6600825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8" name="Group Box 60">
              <controlPr defaultSize="0" autoFill="0" autoPict="0">
                <anchor moveWithCells="1">
                  <from>
                    <xdr:col>2</xdr:col>
                    <xdr:colOff>0</xdr:colOff>
                    <xdr:row>76</xdr:row>
                    <xdr:rowOff>0</xdr:rowOff>
                  </from>
                  <to>
                    <xdr:col>3</xdr:col>
                    <xdr:colOff>9525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9" name="Option Button 61">
              <controlPr defaultSize="0" autoFill="0" autoLine="0" autoPict="0">
                <anchor moveWithCells="1">
                  <from>
                    <xdr:col>2</xdr:col>
                    <xdr:colOff>190500</xdr:colOff>
                    <xdr:row>76</xdr:row>
                    <xdr:rowOff>28575</xdr:rowOff>
                  </from>
                  <to>
                    <xdr:col>2</xdr:col>
                    <xdr:colOff>6572250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0" name="Option Button 62">
              <controlPr defaultSize="0" autoFill="0" autoLine="0" autoPict="0">
                <anchor moveWithCells="1">
                  <from>
                    <xdr:col>2</xdr:col>
                    <xdr:colOff>190500</xdr:colOff>
                    <xdr:row>77</xdr:row>
                    <xdr:rowOff>19050</xdr:rowOff>
                  </from>
                  <to>
                    <xdr:col>2</xdr:col>
                    <xdr:colOff>6572250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1" name="Option Button 63">
              <controlPr defaultSize="0" autoFill="0" autoLine="0" autoPict="0">
                <anchor moveWithCells="1">
                  <from>
                    <xdr:col>2</xdr:col>
                    <xdr:colOff>190500</xdr:colOff>
                    <xdr:row>78</xdr:row>
                    <xdr:rowOff>28575</xdr:rowOff>
                  </from>
                  <to>
                    <xdr:col>2</xdr:col>
                    <xdr:colOff>6572250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2" name="Option Button 64">
              <controlPr defaultSize="0" autoFill="0" autoLine="0" autoPict="0">
                <anchor moveWithCells="1">
                  <from>
                    <xdr:col>2</xdr:col>
                    <xdr:colOff>190500</xdr:colOff>
                    <xdr:row>79</xdr:row>
                    <xdr:rowOff>19050</xdr:rowOff>
                  </from>
                  <to>
                    <xdr:col>2</xdr:col>
                    <xdr:colOff>6572250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3" name="Group Box 65">
              <controlPr defaultSize="0" autoFill="0" autoPict="0">
                <anchor moveWithCells="1">
                  <from>
                    <xdr:col>2</xdr:col>
                    <xdr:colOff>0</xdr:colOff>
                    <xdr:row>82</xdr:row>
                    <xdr:rowOff>0</xdr:rowOff>
                  </from>
                  <to>
                    <xdr:col>3</xdr:col>
                    <xdr:colOff>9525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4" name="Option Button 66">
              <controlPr defaultSize="0" autoFill="0" autoLine="0" autoPict="0">
                <anchor moveWithCells="1">
                  <from>
                    <xdr:col>2</xdr:col>
                    <xdr:colOff>190500</xdr:colOff>
                    <xdr:row>82</xdr:row>
                    <xdr:rowOff>28575</xdr:rowOff>
                  </from>
                  <to>
                    <xdr:col>2</xdr:col>
                    <xdr:colOff>6591300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5" name="Option Button 67">
              <controlPr defaultSize="0" autoFill="0" autoLine="0" autoPict="0">
                <anchor moveWithCells="1">
                  <from>
                    <xdr:col>2</xdr:col>
                    <xdr:colOff>190500</xdr:colOff>
                    <xdr:row>83</xdr:row>
                    <xdr:rowOff>19050</xdr:rowOff>
                  </from>
                  <to>
                    <xdr:col>2</xdr:col>
                    <xdr:colOff>6591300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6" name="Option Button 68">
              <controlPr defaultSize="0" autoFill="0" autoLine="0" autoPict="0">
                <anchor moveWithCells="1">
                  <from>
                    <xdr:col>2</xdr:col>
                    <xdr:colOff>190500</xdr:colOff>
                    <xdr:row>84</xdr:row>
                    <xdr:rowOff>28575</xdr:rowOff>
                  </from>
                  <to>
                    <xdr:col>2</xdr:col>
                    <xdr:colOff>6591300</xdr:colOff>
                    <xdr:row>84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7" name="Option Button 69">
              <controlPr defaultSize="0" autoFill="0" autoLine="0" autoPict="0">
                <anchor moveWithCells="1">
                  <from>
                    <xdr:col>2</xdr:col>
                    <xdr:colOff>190500</xdr:colOff>
                    <xdr:row>85</xdr:row>
                    <xdr:rowOff>19050</xdr:rowOff>
                  </from>
                  <to>
                    <xdr:col>2</xdr:col>
                    <xdr:colOff>6591300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8" name="Group Box 70">
              <controlPr defaultSize="0" autoFill="0" autoPict="0">
                <anchor moveWithCells="1">
                  <from>
                    <xdr:col>2</xdr:col>
                    <xdr:colOff>0</xdr:colOff>
                    <xdr:row>88</xdr:row>
                    <xdr:rowOff>0</xdr:rowOff>
                  </from>
                  <to>
                    <xdr:col>3</xdr:col>
                    <xdr:colOff>9525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9" name="Option Button 71">
              <controlPr defaultSize="0" autoFill="0" autoLine="0" autoPict="0">
                <anchor moveWithCells="1">
                  <from>
                    <xdr:col>2</xdr:col>
                    <xdr:colOff>190500</xdr:colOff>
                    <xdr:row>88</xdr:row>
                    <xdr:rowOff>28575</xdr:rowOff>
                  </from>
                  <to>
                    <xdr:col>2</xdr:col>
                    <xdr:colOff>6572250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0" name="Option Button 72">
              <controlPr defaultSize="0" autoFill="0" autoLine="0" autoPict="0">
                <anchor moveWithCells="1">
                  <from>
                    <xdr:col>2</xdr:col>
                    <xdr:colOff>190500</xdr:colOff>
                    <xdr:row>89</xdr:row>
                    <xdr:rowOff>19050</xdr:rowOff>
                  </from>
                  <to>
                    <xdr:col>2</xdr:col>
                    <xdr:colOff>6572250</xdr:colOff>
                    <xdr:row>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1" name="Option Button 73">
              <controlPr defaultSize="0" autoFill="0" autoLine="0" autoPict="0">
                <anchor moveWithCells="1">
                  <from>
                    <xdr:col>2</xdr:col>
                    <xdr:colOff>190500</xdr:colOff>
                    <xdr:row>90</xdr:row>
                    <xdr:rowOff>28575</xdr:rowOff>
                  </from>
                  <to>
                    <xdr:col>2</xdr:col>
                    <xdr:colOff>6572250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2" name="Option Button 74">
              <controlPr defaultSize="0" autoFill="0" autoLine="0" autoPict="0">
                <anchor moveWithCells="1">
                  <from>
                    <xdr:col>2</xdr:col>
                    <xdr:colOff>190500</xdr:colOff>
                    <xdr:row>91</xdr:row>
                    <xdr:rowOff>19050</xdr:rowOff>
                  </from>
                  <to>
                    <xdr:col>2</xdr:col>
                    <xdr:colOff>6572250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3" name="Group Box 75">
              <controlPr defaultSize="0" autoFill="0" autoPict="0">
                <anchor moveWithCells="1">
                  <from>
                    <xdr:col>2</xdr:col>
                    <xdr:colOff>0</xdr:colOff>
                    <xdr:row>94</xdr:row>
                    <xdr:rowOff>0</xdr:rowOff>
                  </from>
                  <to>
                    <xdr:col>3</xdr:col>
                    <xdr:colOff>9525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4" name="Option Button 76">
              <controlPr defaultSize="0" autoFill="0" autoLine="0" autoPict="0">
                <anchor moveWithCells="1">
                  <from>
                    <xdr:col>2</xdr:col>
                    <xdr:colOff>190500</xdr:colOff>
                    <xdr:row>94</xdr:row>
                    <xdr:rowOff>47625</xdr:rowOff>
                  </from>
                  <to>
                    <xdr:col>2</xdr:col>
                    <xdr:colOff>6572250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5" name="Option Button 77">
              <controlPr defaultSize="0" autoFill="0" autoLine="0" autoPict="0">
                <anchor moveWithCells="1">
                  <from>
                    <xdr:col>2</xdr:col>
                    <xdr:colOff>190500</xdr:colOff>
                    <xdr:row>95</xdr:row>
                    <xdr:rowOff>38100</xdr:rowOff>
                  </from>
                  <to>
                    <xdr:col>2</xdr:col>
                    <xdr:colOff>6572250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6" name="Option Button 78">
              <controlPr defaultSize="0" autoFill="0" autoLine="0" autoPict="0">
                <anchor moveWithCells="1">
                  <from>
                    <xdr:col>2</xdr:col>
                    <xdr:colOff>190500</xdr:colOff>
                    <xdr:row>96</xdr:row>
                    <xdr:rowOff>47625</xdr:rowOff>
                  </from>
                  <to>
                    <xdr:col>2</xdr:col>
                    <xdr:colOff>6572250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7" name="Option Button 79">
              <controlPr defaultSize="0" autoFill="0" autoLine="0" autoPict="0">
                <anchor moveWithCells="1">
                  <from>
                    <xdr:col>2</xdr:col>
                    <xdr:colOff>190500</xdr:colOff>
                    <xdr:row>97</xdr:row>
                    <xdr:rowOff>38100</xdr:rowOff>
                  </from>
                  <to>
                    <xdr:col>2</xdr:col>
                    <xdr:colOff>6572250</xdr:colOff>
                    <xdr:row>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8" name="Group Box 80">
              <controlPr defaultSize="0" autoFill="0" autoPict="0">
                <anchor moveWithCells="1">
                  <from>
                    <xdr:col>2</xdr:col>
                    <xdr:colOff>0</xdr:colOff>
                    <xdr:row>100</xdr:row>
                    <xdr:rowOff>0</xdr:rowOff>
                  </from>
                  <to>
                    <xdr:col>3</xdr:col>
                    <xdr:colOff>9525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9" name="Option Button 81">
              <controlPr defaultSize="0" autoFill="0" autoLine="0" autoPict="0">
                <anchor moveWithCells="1">
                  <from>
                    <xdr:col>2</xdr:col>
                    <xdr:colOff>190500</xdr:colOff>
                    <xdr:row>100</xdr:row>
                    <xdr:rowOff>38100</xdr:rowOff>
                  </from>
                  <to>
                    <xdr:col>2</xdr:col>
                    <xdr:colOff>6562725</xdr:colOff>
                    <xdr:row>100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0" name="Option Button 82">
              <controlPr defaultSize="0" autoFill="0" autoLine="0" autoPict="0">
                <anchor moveWithCells="1">
                  <from>
                    <xdr:col>2</xdr:col>
                    <xdr:colOff>190500</xdr:colOff>
                    <xdr:row>101</xdr:row>
                    <xdr:rowOff>28575</xdr:rowOff>
                  </from>
                  <to>
                    <xdr:col>2</xdr:col>
                    <xdr:colOff>6562725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1" name="Option Button 83">
              <controlPr defaultSize="0" autoFill="0" autoLine="0" autoPict="0">
                <anchor moveWithCells="1">
                  <from>
                    <xdr:col>2</xdr:col>
                    <xdr:colOff>190500</xdr:colOff>
                    <xdr:row>102</xdr:row>
                    <xdr:rowOff>38100</xdr:rowOff>
                  </from>
                  <to>
                    <xdr:col>2</xdr:col>
                    <xdr:colOff>6562725</xdr:colOff>
                    <xdr:row>102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2" name="Option Button 84">
              <controlPr defaultSize="0" autoFill="0" autoLine="0" autoPict="0">
                <anchor moveWithCells="1">
                  <from>
                    <xdr:col>2</xdr:col>
                    <xdr:colOff>190500</xdr:colOff>
                    <xdr:row>103</xdr:row>
                    <xdr:rowOff>28575</xdr:rowOff>
                  </from>
                  <to>
                    <xdr:col>2</xdr:col>
                    <xdr:colOff>6562725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3" name="Group Box 85">
              <controlPr defaultSize="0" autoFill="0" autoPict="0">
                <anchor moveWithCells="1">
                  <from>
                    <xdr:col>2</xdr:col>
                    <xdr:colOff>0</xdr:colOff>
                    <xdr:row>106</xdr:row>
                    <xdr:rowOff>0</xdr:rowOff>
                  </from>
                  <to>
                    <xdr:col>3</xdr:col>
                    <xdr:colOff>9525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4" name="Option Button 86">
              <controlPr defaultSize="0" autoFill="0" autoLine="0" autoPict="0">
                <anchor moveWithCells="1">
                  <from>
                    <xdr:col>2</xdr:col>
                    <xdr:colOff>190500</xdr:colOff>
                    <xdr:row>106</xdr:row>
                    <xdr:rowOff>28575</xdr:rowOff>
                  </from>
                  <to>
                    <xdr:col>2</xdr:col>
                    <xdr:colOff>6553200</xdr:colOff>
                    <xdr:row>106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5" name="Option Button 87">
              <controlPr defaultSize="0" autoFill="0" autoLine="0" autoPict="0">
                <anchor moveWithCells="1">
                  <from>
                    <xdr:col>2</xdr:col>
                    <xdr:colOff>190500</xdr:colOff>
                    <xdr:row>107</xdr:row>
                    <xdr:rowOff>19050</xdr:rowOff>
                  </from>
                  <to>
                    <xdr:col>2</xdr:col>
                    <xdr:colOff>6553200</xdr:colOff>
                    <xdr:row>107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6" name="Option Button 88">
              <controlPr defaultSize="0" autoFill="0" autoLine="0" autoPict="0">
                <anchor moveWithCells="1">
                  <from>
                    <xdr:col>2</xdr:col>
                    <xdr:colOff>190500</xdr:colOff>
                    <xdr:row>108</xdr:row>
                    <xdr:rowOff>28575</xdr:rowOff>
                  </from>
                  <to>
                    <xdr:col>2</xdr:col>
                    <xdr:colOff>6553200</xdr:colOff>
                    <xdr:row>108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7" name="Option Button 89">
              <controlPr defaultSize="0" autoFill="0" autoLine="0" autoPict="0">
                <anchor moveWithCells="1">
                  <from>
                    <xdr:col>2</xdr:col>
                    <xdr:colOff>190500</xdr:colOff>
                    <xdr:row>109</xdr:row>
                    <xdr:rowOff>19050</xdr:rowOff>
                  </from>
                  <to>
                    <xdr:col>2</xdr:col>
                    <xdr:colOff>6553200</xdr:colOff>
                    <xdr:row>109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8" name="Group Box 90">
              <controlPr defaultSize="0" autoFill="0" autoPict="0">
                <anchor moveWithCells="1">
                  <from>
                    <xdr:col>2</xdr:col>
                    <xdr:colOff>0</xdr:colOff>
                    <xdr:row>112</xdr:row>
                    <xdr:rowOff>0</xdr:rowOff>
                  </from>
                  <to>
                    <xdr:col>3</xdr:col>
                    <xdr:colOff>9525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9" name="Option Button 91">
              <controlPr defaultSize="0" autoFill="0" autoLine="0" autoPict="0">
                <anchor moveWithCells="1">
                  <from>
                    <xdr:col>2</xdr:col>
                    <xdr:colOff>190500</xdr:colOff>
                    <xdr:row>112</xdr:row>
                    <xdr:rowOff>38100</xdr:rowOff>
                  </from>
                  <to>
                    <xdr:col>2</xdr:col>
                    <xdr:colOff>6581775</xdr:colOff>
                    <xdr:row>112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0" name="Option Button 92">
              <controlPr defaultSize="0" autoFill="0" autoLine="0" autoPict="0">
                <anchor moveWithCells="1">
                  <from>
                    <xdr:col>2</xdr:col>
                    <xdr:colOff>190500</xdr:colOff>
                    <xdr:row>113</xdr:row>
                    <xdr:rowOff>28575</xdr:rowOff>
                  </from>
                  <to>
                    <xdr:col>2</xdr:col>
                    <xdr:colOff>6581775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1" name="Option Button 93">
              <controlPr defaultSize="0" autoFill="0" autoLine="0" autoPict="0">
                <anchor moveWithCells="1">
                  <from>
                    <xdr:col>2</xdr:col>
                    <xdr:colOff>190500</xdr:colOff>
                    <xdr:row>114</xdr:row>
                    <xdr:rowOff>38100</xdr:rowOff>
                  </from>
                  <to>
                    <xdr:col>2</xdr:col>
                    <xdr:colOff>6581775</xdr:colOff>
                    <xdr:row>114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2" name="Option Button 94">
              <controlPr defaultSize="0" autoFill="0" autoLine="0" autoPict="0">
                <anchor moveWithCells="1">
                  <from>
                    <xdr:col>2</xdr:col>
                    <xdr:colOff>190500</xdr:colOff>
                    <xdr:row>115</xdr:row>
                    <xdr:rowOff>28575</xdr:rowOff>
                  </from>
                  <to>
                    <xdr:col>2</xdr:col>
                    <xdr:colOff>6581775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3" name="Group Box 95">
              <controlPr defaultSize="0" autoFill="0" autoPict="0">
                <anchor moveWithCells="1">
                  <from>
                    <xdr:col>2</xdr:col>
                    <xdr:colOff>0</xdr:colOff>
                    <xdr:row>118</xdr:row>
                    <xdr:rowOff>0</xdr:rowOff>
                  </from>
                  <to>
                    <xdr:col>3</xdr:col>
                    <xdr:colOff>9525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4" name="Option Button 96">
              <controlPr defaultSize="0" autoFill="0" autoLine="0" autoPict="0">
                <anchor moveWithCells="1">
                  <from>
                    <xdr:col>2</xdr:col>
                    <xdr:colOff>190500</xdr:colOff>
                    <xdr:row>118</xdr:row>
                    <xdr:rowOff>28575</xdr:rowOff>
                  </from>
                  <to>
                    <xdr:col>2</xdr:col>
                    <xdr:colOff>6600825</xdr:colOff>
                    <xdr:row>118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95" name="Option Button 97">
              <controlPr defaultSize="0" autoFill="0" autoLine="0" autoPict="0">
                <anchor moveWithCells="1">
                  <from>
                    <xdr:col>2</xdr:col>
                    <xdr:colOff>190500</xdr:colOff>
                    <xdr:row>119</xdr:row>
                    <xdr:rowOff>19050</xdr:rowOff>
                  </from>
                  <to>
                    <xdr:col>2</xdr:col>
                    <xdr:colOff>6600825</xdr:colOff>
                    <xdr:row>119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96" name="Option Button 98">
              <controlPr defaultSize="0" autoFill="0" autoLine="0" autoPict="0">
                <anchor moveWithCells="1">
                  <from>
                    <xdr:col>2</xdr:col>
                    <xdr:colOff>190500</xdr:colOff>
                    <xdr:row>120</xdr:row>
                    <xdr:rowOff>28575</xdr:rowOff>
                  </from>
                  <to>
                    <xdr:col>2</xdr:col>
                    <xdr:colOff>6600825</xdr:colOff>
                    <xdr:row>120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97" name="Option Button 99">
              <controlPr defaultSize="0" autoFill="0" autoLine="0" autoPict="0">
                <anchor moveWithCells="1">
                  <from>
                    <xdr:col>2</xdr:col>
                    <xdr:colOff>190500</xdr:colOff>
                    <xdr:row>121</xdr:row>
                    <xdr:rowOff>19050</xdr:rowOff>
                  </from>
                  <to>
                    <xdr:col>2</xdr:col>
                    <xdr:colOff>6600825</xdr:colOff>
                    <xdr:row>121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98" name="Group Box 100">
              <controlPr defaultSize="0" autoFill="0" autoPict="0">
                <anchor moveWithCells="1">
                  <from>
                    <xdr:col>2</xdr:col>
                    <xdr:colOff>0</xdr:colOff>
                    <xdr:row>124</xdr:row>
                    <xdr:rowOff>0</xdr:rowOff>
                  </from>
                  <to>
                    <xdr:col>3</xdr:col>
                    <xdr:colOff>9525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99" name="Option Button 101">
              <controlPr defaultSize="0" autoFill="0" autoLine="0" autoPict="0">
                <anchor moveWithCells="1">
                  <from>
                    <xdr:col>2</xdr:col>
                    <xdr:colOff>190500</xdr:colOff>
                    <xdr:row>124</xdr:row>
                    <xdr:rowOff>28575</xdr:rowOff>
                  </from>
                  <to>
                    <xdr:col>2</xdr:col>
                    <xdr:colOff>6591300</xdr:colOff>
                    <xdr:row>124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0" name="Option Button 102">
              <controlPr defaultSize="0" autoFill="0" autoLine="0" autoPict="0">
                <anchor moveWithCells="1">
                  <from>
                    <xdr:col>2</xdr:col>
                    <xdr:colOff>190500</xdr:colOff>
                    <xdr:row>125</xdr:row>
                    <xdr:rowOff>19050</xdr:rowOff>
                  </from>
                  <to>
                    <xdr:col>2</xdr:col>
                    <xdr:colOff>6591300</xdr:colOff>
                    <xdr:row>125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1" name="Option Button 103">
              <controlPr defaultSize="0" autoFill="0" autoLine="0" autoPict="0">
                <anchor moveWithCells="1">
                  <from>
                    <xdr:col>2</xdr:col>
                    <xdr:colOff>190500</xdr:colOff>
                    <xdr:row>126</xdr:row>
                    <xdr:rowOff>28575</xdr:rowOff>
                  </from>
                  <to>
                    <xdr:col>2</xdr:col>
                    <xdr:colOff>6591300</xdr:colOff>
                    <xdr:row>126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2" name="Option Button 104">
              <controlPr defaultSize="0" autoFill="0" autoLine="0" autoPict="0">
                <anchor moveWithCells="1">
                  <from>
                    <xdr:col>2</xdr:col>
                    <xdr:colOff>190500</xdr:colOff>
                    <xdr:row>127</xdr:row>
                    <xdr:rowOff>19050</xdr:rowOff>
                  </from>
                  <to>
                    <xdr:col>2</xdr:col>
                    <xdr:colOff>6591300</xdr:colOff>
                    <xdr:row>127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3" name="Group Box 105">
              <controlPr defaultSize="0" autoFill="0" autoPict="0">
                <anchor moveWithCells="1">
                  <from>
                    <xdr:col>2</xdr:col>
                    <xdr:colOff>0</xdr:colOff>
                    <xdr:row>130</xdr:row>
                    <xdr:rowOff>0</xdr:rowOff>
                  </from>
                  <to>
                    <xdr:col>3</xdr:col>
                    <xdr:colOff>9525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4" name="Option Button 106">
              <controlPr defaultSize="0" autoFill="0" autoLine="0" autoPict="0">
                <anchor moveWithCells="1">
                  <from>
                    <xdr:col>2</xdr:col>
                    <xdr:colOff>190500</xdr:colOff>
                    <xdr:row>130</xdr:row>
                    <xdr:rowOff>19050</xdr:rowOff>
                  </from>
                  <to>
                    <xdr:col>2</xdr:col>
                    <xdr:colOff>6572250</xdr:colOff>
                    <xdr:row>130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05" name="Option Button 107">
              <controlPr defaultSize="0" autoFill="0" autoLine="0" autoPict="0">
                <anchor moveWithCells="1">
                  <from>
                    <xdr:col>2</xdr:col>
                    <xdr:colOff>190500</xdr:colOff>
                    <xdr:row>131</xdr:row>
                    <xdr:rowOff>19050</xdr:rowOff>
                  </from>
                  <to>
                    <xdr:col>2</xdr:col>
                    <xdr:colOff>6572250</xdr:colOff>
                    <xdr:row>131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06" name="Option Button 108">
              <controlPr defaultSize="0" autoFill="0" autoLine="0" autoPict="0">
                <anchor moveWithCells="1">
                  <from>
                    <xdr:col>2</xdr:col>
                    <xdr:colOff>190500</xdr:colOff>
                    <xdr:row>132</xdr:row>
                    <xdr:rowOff>19050</xdr:rowOff>
                  </from>
                  <to>
                    <xdr:col>2</xdr:col>
                    <xdr:colOff>6572250</xdr:colOff>
                    <xdr:row>132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07" name="Option Button 109">
              <controlPr defaultSize="0" autoFill="0" autoLine="0" autoPict="0">
                <anchor moveWithCells="1">
                  <from>
                    <xdr:col>2</xdr:col>
                    <xdr:colOff>190500</xdr:colOff>
                    <xdr:row>133</xdr:row>
                    <xdr:rowOff>9525</xdr:rowOff>
                  </from>
                  <to>
                    <xdr:col>2</xdr:col>
                    <xdr:colOff>6572250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08" name="Group Box 110">
              <controlPr defaultSize="0" autoFill="0" autoPict="0">
                <anchor moveWithCells="1">
                  <from>
                    <xdr:col>2</xdr:col>
                    <xdr:colOff>0</xdr:colOff>
                    <xdr:row>136</xdr:row>
                    <xdr:rowOff>0</xdr:rowOff>
                  </from>
                  <to>
                    <xdr:col>3</xdr:col>
                    <xdr:colOff>9525</xdr:colOff>
                    <xdr:row>140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09" name="Option Button 111">
              <controlPr defaultSize="0" autoFill="0" autoLine="0" autoPict="0">
                <anchor moveWithCells="1">
                  <from>
                    <xdr:col>2</xdr:col>
                    <xdr:colOff>190500</xdr:colOff>
                    <xdr:row>136</xdr:row>
                    <xdr:rowOff>38100</xdr:rowOff>
                  </from>
                  <to>
                    <xdr:col>2</xdr:col>
                    <xdr:colOff>6572250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0" name="Option Button 112">
              <controlPr defaultSize="0" autoFill="0" autoLine="0" autoPict="0">
                <anchor moveWithCells="1">
                  <from>
                    <xdr:col>2</xdr:col>
                    <xdr:colOff>190500</xdr:colOff>
                    <xdr:row>137</xdr:row>
                    <xdr:rowOff>28575</xdr:rowOff>
                  </from>
                  <to>
                    <xdr:col>2</xdr:col>
                    <xdr:colOff>6572250</xdr:colOff>
                    <xdr:row>137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1" name="Option Button 113">
              <controlPr defaultSize="0" autoFill="0" autoLine="0" autoPict="0">
                <anchor moveWithCells="1">
                  <from>
                    <xdr:col>2</xdr:col>
                    <xdr:colOff>190500</xdr:colOff>
                    <xdr:row>138</xdr:row>
                    <xdr:rowOff>38100</xdr:rowOff>
                  </from>
                  <to>
                    <xdr:col>2</xdr:col>
                    <xdr:colOff>6572250</xdr:colOff>
                    <xdr:row>138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2" name="Option Button 114">
              <controlPr defaultSize="0" autoFill="0" autoLine="0" autoPict="0">
                <anchor moveWithCells="1">
                  <from>
                    <xdr:col>2</xdr:col>
                    <xdr:colOff>190500</xdr:colOff>
                    <xdr:row>139</xdr:row>
                    <xdr:rowOff>28575</xdr:rowOff>
                  </from>
                  <to>
                    <xdr:col>2</xdr:col>
                    <xdr:colOff>6572250</xdr:colOff>
                    <xdr:row>139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3" name="Group Box 115">
              <controlPr defaultSize="0" autoFill="0" autoPict="0">
                <anchor moveWithCells="1">
                  <from>
                    <xdr:col>2</xdr:col>
                    <xdr:colOff>0</xdr:colOff>
                    <xdr:row>142</xdr:row>
                    <xdr:rowOff>0</xdr:rowOff>
                  </from>
                  <to>
                    <xdr:col>3</xdr:col>
                    <xdr:colOff>9525</xdr:colOff>
                    <xdr:row>146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4" name="Option Button 116">
              <controlPr defaultSize="0" autoFill="0" autoLine="0" autoPict="0">
                <anchor moveWithCells="1">
                  <from>
                    <xdr:col>2</xdr:col>
                    <xdr:colOff>190500</xdr:colOff>
                    <xdr:row>142</xdr:row>
                    <xdr:rowOff>28575</xdr:rowOff>
                  </from>
                  <to>
                    <xdr:col>2</xdr:col>
                    <xdr:colOff>6591300</xdr:colOff>
                    <xdr:row>142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15" name="Option Button 117">
              <controlPr defaultSize="0" autoFill="0" autoLine="0" autoPict="0">
                <anchor moveWithCells="1">
                  <from>
                    <xdr:col>2</xdr:col>
                    <xdr:colOff>190500</xdr:colOff>
                    <xdr:row>143</xdr:row>
                    <xdr:rowOff>19050</xdr:rowOff>
                  </from>
                  <to>
                    <xdr:col>2</xdr:col>
                    <xdr:colOff>6591300</xdr:colOff>
                    <xdr:row>143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16" name="Option Button 118">
              <controlPr defaultSize="0" autoFill="0" autoLine="0" autoPict="0">
                <anchor moveWithCells="1">
                  <from>
                    <xdr:col>2</xdr:col>
                    <xdr:colOff>190500</xdr:colOff>
                    <xdr:row>144</xdr:row>
                    <xdr:rowOff>28575</xdr:rowOff>
                  </from>
                  <to>
                    <xdr:col>2</xdr:col>
                    <xdr:colOff>6591300</xdr:colOff>
                    <xdr:row>144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17" name="Option Button 119">
              <controlPr defaultSize="0" autoFill="0" autoLine="0" autoPict="0">
                <anchor moveWithCells="1">
                  <from>
                    <xdr:col>2</xdr:col>
                    <xdr:colOff>190500</xdr:colOff>
                    <xdr:row>145</xdr:row>
                    <xdr:rowOff>19050</xdr:rowOff>
                  </from>
                  <to>
                    <xdr:col>2</xdr:col>
                    <xdr:colOff>6591300</xdr:colOff>
                    <xdr:row>145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18" name="Group Box 120">
              <controlPr defaultSize="0" autoFill="0" autoPict="0">
                <anchor moveWithCells="1">
                  <from>
                    <xdr:col>2</xdr:col>
                    <xdr:colOff>0</xdr:colOff>
                    <xdr:row>148</xdr:row>
                    <xdr:rowOff>0</xdr:rowOff>
                  </from>
                  <to>
                    <xdr:col>3</xdr:col>
                    <xdr:colOff>9525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19" name="Option Button 121">
              <controlPr defaultSize="0" autoFill="0" autoLine="0" autoPict="0">
                <anchor moveWithCells="1">
                  <from>
                    <xdr:col>2</xdr:col>
                    <xdr:colOff>190500</xdr:colOff>
                    <xdr:row>148</xdr:row>
                    <xdr:rowOff>47625</xdr:rowOff>
                  </from>
                  <to>
                    <xdr:col>2</xdr:col>
                    <xdr:colOff>6600825</xdr:colOff>
                    <xdr:row>148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0" name="Option Button 122">
              <controlPr defaultSize="0" autoFill="0" autoLine="0" autoPict="0">
                <anchor moveWithCells="1">
                  <from>
                    <xdr:col>2</xdr:col>
                    <xdr:colOff>190500</xdr:colOff>
                    <xdr:row>149</xdr:row>
                    <xdr:rowOff>38100</xdr:rowOff>
                  </from>
                  <to>
                    <xdr:col>2</xdr:col>
                    <xdr:colOff>6600825</xdr:colOff>
                    <xdr:row>149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1" name="Option Button 123">
              <controlPr defaultSize="0" autoFill="0" autoLine="0" autoPict="0">
                <anchor moveWithCells="1">
                  <from>
                    <xdr:col>2</xdr:col>
                    <xdr:colOff>190500</xdr:colOff>
                    <xdr:row>150</xdr:row>
                    <xdr:rowOff>47625</xdr:rowOff>
                  </from>
                  <to>
                    <xdr:col>2</xdr:col>
                    <xdr:colOff>6600825</xdr:colOff>
                    <xdr:row>150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2" name="Option Button 124">
              <controlPr defaultSize="0" autoFill="0" autoLine="0" autoPict="0">
                <anchor moveWithCells="1">
                  <from>
                    <xdr:col>2</xdr:col>
                    <xdr:colOff>190500</xdr:colOff>
                    <xdr:row>151</xdr:row>
                    <xdr:rowOff>38100</xdr:rowOff>
                  </from>
                  <to>
                    <xdr:col>2</xdr:col>
                    <xdr:colOff>6600825</xdr:colOff>
                    <xdr:row>151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3" name="Group Box 125">
              <controlPr defaultSize="0" autoFill="0" autoPict="0">
                <anchor moveWithCells="1">
                  <from>
                    <xdr:col>2</xdr:col>
                    <xdr:colOff>0</xdr:colOff>
                    <xdr:row>154</xdr:row>
                    <xdr:rowOff>0</xdr:rowOff>
                  </from>
                  <to>
                    <xdr:col>3</xdr:col>
                    <xdr:colOff>9525</xdr:colOff>
                    <xdr:row>158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4" name="Option Button 126">
              <controlPr defaultSize="0" autoFill="0" autoLine="0" autoPict="0">
                <anchor moveWithCells="1">
                  <from>
                    <xdr:col>2</xdr:col>
                    <xdr:colOff>190500</xdr:colOff>
                    <xdr:row>154</xdr:row>
                    <xdr:rowOff>28575</xdr:rowOff>
                  </from>
                  <to>
                    <xdr:col>2</xdr:col>
                    <xdr:colOff>6591300</xdr:colOff>
                    <xdr:row>154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25" name="Option Button 127">
              <controlPr defaultSize="0" autoFill="0" autoLine="0" autoPict="0">
                <anchor moveWithCells="1">
                  <from>
                    <xdr:col>2</xdr:col>
                    <xdr:colOff>190500</xdr:colOff>
                    <xdr:row>155</xdr:row>
                    <xdr:rowOff>19050</xdr:rowOff>
                  </from>
                  <to>
                    <xdr:col>2</xdr:col>
                    <xdr:colOff>6591300</xdr:colOff>
                    <xdr:row>155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26" name="Option Button 128">
              <controlPr defaultSize="0" autoFill="0" autoLine="0" autoPict="0">
                <anchor moveWithCells="1">
                  <from>
                    <xdr:col>2</xdr:col>
                    <xdr:colOff>190500</xdr:colOff>
                    <xdr:row>156</xdr:row>
                    <xdr:rowOff>28575</xdr:rowOff>
                  </from>
                  <to>
                    <xdr:col>2</xdr:col>
                    <xdr:colOff>6591300</xdr:colOff>
                    <xdr:row>156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27" name="Option Button 129">
              <controlPr defaultSize="0" autoFill="0" autoLine="0" autoPict="0">
                <anchor moveWithCells="1">
                  <from>
                    <xdr:col>2</xdr:col>
                    <xdr:colOff>190500</xdr:colOff>
                    <xdr:row>157</xdr:row>
                    <xdr:rowOff>19050</xdr:rowOff>
                  </from>
                  <to>
                    <xdr:col>2</xdr:col>
                    <xdr:colOff>6591300</xdr:colOff>
                    <xdr:row>157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28" name="Group Box 130">
              <controlPr defaultSize="0" autoFill="0" autoPict="0">
                <anchor moveWithCells="1">
                  <from>
                    <xdr:col>2</xdr:col>
                    <xdr:colOff>0</xdr:colOff>
                    <xdr:row>160</xdr:row>
                    <xdr:rowOff>0</xdr:rowOff>
                  </from>
                  <to>
                    <xdr:col>3</xdr:col>
                    <xdr:colOff>9525</xdr:colOff>
                    <xdr:row>164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29" name="Option Button 131">
              <controlPr defaultSize="0" autoFill="0" autoLine="0" autoPict="0">
                <anchor moveWithCells="1">
                  <from>
                    <xdr:col>2</xdr:col>
                    <xdr:colOff>190500</xdr:colOff>
                    <xdr:row>160</xdr:row>
                    <xdr:rowOff>28575</xdr:rowOff>
                  </from>
                  <to>
                    <xdr:col>2</xdr:col>
                    <xdr:colOff>6572250</xdr:colOff>
                    <xdr:row>160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0" name="Option Button 132">
              <controlPr defaultSize="0" autoFill="0" autoLine="0" autoPict="0">
                <anchor moveWithCells="1">
                  <from>
                    <xdr:col>2</xdr:col>
                    <xdr:colOff>190500</xdr:colOff>
                    <xdr:row>161</xdr:row>
                    <xdr:rowOff>19050</xdr:rowOff>
                  </from>
                  <to>
                    <xdr:col>2</xdr:col>
                    <xdr:colOff>6572250</xdr:colOff>
                    <xdr:row>161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1" name="Option Button 133">
              <controlPr defaultSize="0" autoFill="0" autoLine="0" autoPict="0">
                <anchor moveWithCells="1">
                  <from>
                    <xdr:col>2</xdr:col>
                    <xdr:colOff>190500</xdr:colOff>
                    <xdr:row>162</xdr:row>
                    <xdr:rowOff>28575</xdr:rowOff>
                  </from>
                  <to>
                    <xdr:col>2</xdr:col>
                    <xdr:colOff>6572250</xdr:colOff>
                    <xdr:row>162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2" name="Option Button 134">
              <controlPr defaultSize="0" autoFill="0" autoLine="0" autoPict="0">
                <anchor moveWithCells="1">
                  <from>
                    <xdr:col>2</xdr:col>
                    <xdr:colOff>190500</xdr:colOff>
                    <xdr:row>163</xdr:row>
                    <xdr:rowOff>19050</xdr:rowOff>
                  </from>
                  <to>
                    <xdr:col>2</xdr:col>
                    <xdr:colOff>6572250</xdr:colOff>
                    <xdr:row>163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3" name="Group Box 135">
              <controlPr defaultSize="0" autoFill="0" autoPict="0">
                <anchor moveWithCells="1">
                  <from>
                    <xdr:col>2</xdr:col>
                    <xdr:colOff>0</xdr:colOff>
                    <xdr:row>166</xdr:row>
                    <xdr:rowOff>0</xdr:rowOff>
                  </from>
                  <to>
                    <xdr:col>3</xdr:col>
                    <xdr:colOff>9525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4" name="Option Button 136">
              <controlPr defaultSize="0" autoFill="0" autoLine="0" autoPict="0">
                <anchor moveWithCells="1">
                  <from>
                    <xdr:col>2</xdr:col>
                    <xdr:colOff>190500</xdr:colOff>
                    <xdr:row>166</xdr:row>
                    <xdr:rowOff>28575</xdr:rowOff>
                  </from>
                  <to>
                    <xdr:col>2</xdr:col>
                    <xdr:colOff>6572250</xdr:colOff>
                    <xdr:row>166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35" name="Option Button 137">
              <controlPr defaultSize="0" autoFill="0" autoLine="0" autoPict="0">
                <anchor moveWithCells="1">
                  <from>
                    <xdr:col>2</xdr:col>
                    <xdr:colOff>190500</xdr:colOff>
                    <xdr:row>167</xdr:row>
                    <xdr:rowOff>19050</xdr:rowOff>
                  </from>
                  <to>
                    <xdr:col>2</xdr:col>
                    <xdr:colOff>6572250</xdr:colOff>
                    <xdr:row>167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36" name="Option Button 138">
              <controlPr defaultSize="0" autoFill="0" autoLine="0" autoPict="0">
                <anchor moveWithCells="1">
                  <from>
                    <xdr:col>2</xdr:col>
                    <xdr:colOff>190500</xdr:colOff>
                    <xdr:row>168</xdr:row>
                    <xdr:rowOff>28575</xdr:rowOff>
                  </from>
                  <to>
                    <xdr:col>2</xdr:col>
                    <xdr:colOff>6572250</xdr:colOff>
                    <xdr:row>168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37" name="Option Button 139">
              <controlPr defaultSize="0" autoFill="0" autoLine="0" autoPict="0">
                <anchor moveWithCells="1">
                  <from>
                    <xdr:col>2</xdr:col>
                    <xdr:colOff>190500</xdr:colOff>
                    <xdr:row>169</xdr:row>
                    <xdr:rowOff>19050</xdr:rowOff>
                  </from>
                  <to>
                    <xdr:col>2</xdr:col>
                    <xdr:colOff>6572250</xdr:colOff>
                    <xdr:row>169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38" name="Group Box 140">
              <controlPr defaultSize="0" autoFill="0" autoPict="0">
                <anchor moveWithCells="1">
                  <from>
                    <xdr:col>2</xdr:col>
                    <xdr:colOff>0</xdr:colOff>
                    <xdr:row>172</xdr:row>
                    <xdr:rowOff>0</xdr:rowOff>
                  </from>
                  <to>
                    <xdr:col>3</xdr:col>
                    <xdr:colOff>9525</xdr:colOff>
                    <xdr:row>176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39" name="Option Button 141">
              <controlPr defaultSize="0" autoFill="0" autoLine="0" autoPict="0">
                <anchor moveWithCells="1">
                  <from>
                    <xdr:col>2</xdr:col>
                    <xdr:colOff>190500</xdr:colOff>
                    <xdr:row>172</xdr:row>
                    <xdr:rowOff>28575</xdr:rowOff>
                  </from>
                  <to>
                    <xdr:col>2</xdr:col>
                    <xdr:colOff>6572250</xdr:colOff>
                    <xdr:row>172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0" name="Option Button 142">
              <controlPr defaultSize="0" autoFill="0" autoLine="0" autoPict="0">
                <anchor moveWithCells="1">
                  <from>
                    <xdr:col>2</xdr:col>
                    <xdr:colOff>190500</xdr:colOff>
                    <xdr:row>173</xdr:row>
                    <xdr:rowOff>19050</xdr:rowOff>
                  </from>
                  <to>
                    <xdr:col>2</xdr:col>
                    <xdr:colOff>6572250</xdr:colOff>
                    <xdr:row>173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1" name="Option Button 143">
              <controlPr defaultSize="0" autoFill="0" autoLine="0" autoPict="0">
                <anchor moveWithCells="1">
                  <from>
                    <xdr:col>2</xdr:col>
                    <xdr:colOff>190500</xdr:colOff>
                    <xdr:row>174</xdr:row>
                    <xdr:rowOff>28575</xdr:rowOff>
                  </from>
                  <to>
                    <xdr:col>2</xdr:col>
                    <xdr:colOff>6572250</xdr:colOff>
                    <xdr:row>174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2" name="Option Button 144">
              <controlPr defaultSize="0" autoFill="0" autoLine="0" autoPict="0">
                <anchor moveWithCells="1">
                  <from>
                    <xdr:col>2</xdr:col>
                    <xdr:colOff>190500</xdr:colOff>
                    <xdr:row>175</xdr:row>
                    <xdr:rowOff>19050</xdr:rowOff>
                  </from>
                  <to>
                    <xdr:col>2</xdr:col>
                    <xdr:colOff>6572250</xdr:colOff>
                    <xdr:row>175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3" name="Group Box 145">
              <controlPr defaultSize="0" autoFill="0" autoPict="0">
                <anchor moveWithCells="1">
                  <from>
                    <xdr:col>2</xdr:col>
                    <xdr:colOff>0</xdr:colOff>
                    <xdr:row>178</xdr:row>
                    <xdr:rowOff>0</xdr:rowOff>
                  </from>
                  <to>
                    <xdr:col>3</xdr:col>
                    <xdr:colOff>9525</xdr:colOff>
                    <xdr:row>182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4" name="Option Button 146">
              <controlPr defaultSize="0" autoFill="0" autoLine="0" autoPict="0">
                <anchor moveWithCells="1">
                  <from>
                    <xdr:col>2</xdr:col>
                    <xdr:colOff>190500</xdr:colOff>
                    <xdr:row>178</xdr:row>
                    <xdr:rowOff>28575</xdr:rowOff>
                  </from>
                  <to>
                    <xdr:col>2</xdr:col>
                    <xdr:colOff>6572250</xdr:colOff>
                    <xdr:row>178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45" name="Option Button 147">
              <controlPr defaultSize="0" autoFill="0" autoLine="0" autoPict="0">
                <anchor moveWithCells="1">
                  <from>
                    <xdr:col>2</xdr:col>
                    <xdr:colOff>190500</xdr:colOff>
                    <xdr:row>179</xdr:row>
                    <xdr:rowOff>19050</xdr:rowOff>
                  </from>
                  <to>
                    <xdr:col>2</xdr:col>
                    <xdr:colOff>6572250</xdr:colOff>
                    <xdr:row>179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46" name="Option Button 148">
              <controlPr defaultSize="0" autoFill="0" autoLine="0" autoPict="0">
                <anchor moveWithCells="1">
                  <from>
                    <xdr:col>2</xdr:col>
                    <xdr:colOff>190500</xdr:colOff>
                    <xdr:row>180</xdr:row>
                    <xdr:rowOff>28575</xdr:rowOff>
                  </from>
                  <to>
                    <xdr:col>2</xdr:col>
                    <xdr:colOff>6572250</xdr:colOff>
                    <xdr:row>180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47" name="Option Button 149">
              <controlPr defaultSize="0" autoFill="0" autoLine="0" autoPict="0">
                <anchor moveWithCells="1">
                  <from>
                    <xdr:col>2</xdr:col>
                    <xdr:colOff>190500</xdr:colOff>
                    <xdr:row>181</xdr:row>
                    <xdr:rowOff>19050</xdr:rowOff>
                  </from>
                  <to>
                    <xdr:col>2</xdr:col>
                    <xdr:colOff>6572250</xdr:colOff>
                    <xdr:row>181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48" name="Group Box 150">
              <controlPr defaultSize="0" autoFill="0" autoPict="0">
                <anchor moveWithCells="1">
                  <from>
                    <xdr:col>2</xdr:col>
                    <xdr:colOff>0</xdr:colOff>
                    <xdr:row>184</xdr:row>
                    <xdr:rowOff>0</xdr:rowOff>
                  </from>
                  <to>
                    <xdr:col>3</xdr:col>
                    <xdr:colOff>9525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49" name="Option Button 151">
              <controlPr defaultSize="0" autoFill="0" autoLine="0" autoPict="0">
                <anchor moveWithCells="1">
                  <from>
                    <xdr:col>2</xdr:col>
                    <xdr:colOff>190500</xdr:colOff>
                    <xdr:row>184</xdr:row>
                    <xdr:rowOff>38100</xdr:rowOff>
                  </from>
                  <to>
                    <xdr:col>2</xdr:col>
                    <xdr:colOff>6581775</xdr:colOff>
                    <xdr:row>184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0" name="Option Button 152">
              <controlPr defaultSize="0" autoFill="0" autoLine="0" autoPict="0">
                <anchor moveWithCells="1">
                  <from>
                    <xdr:col>2</xdr:col>
                    <xdr:colOff>190500</xdr:colOff>
                    <xdr:row>185</xdr:row>
                    <xdr:rowOff>28575</xdr:rowOff>
                  </from>
                  <to>
                    <xdr:col>2</xdr:col>
                    <xdr:colOff>6581775</xdr:colOff>
                    <xdr:row>185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1" name="Option Button 153">
              <controlPr defaultSize="0" autoFill="0" autoLine="0" autoPict="0">
                <anchor moveWithCells="1">
                  <from>
                    <xdr:col>2</xdr:col>
                    <xdr:colOff>190500</xdr:colOff>
                    <xdr:row>186</xdr:row>
                    <xdr:rowOff>38100</xdr:rowOff>
                  </from>
                  <to>
                    <xdr:col>2</xdr:col>
                    <xdr:colOff>6581775</xdr:colOff>
                    <xdr:row>186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2" name="Option Button 154">
              <controlPr defaultSize="0" autoFill="0" autoLine="0" autoPict="0">
                <anchor moveWithCells="1">
                  <from>
                    <xdr:col>2</xdr:col>
                    <xdr:colOff>190500</xdr:colOff>
                    <xdr:row>187</xdr:row>
                    <xdr:rowOff>28575</xdr:rowOff>
                  </from>
                  <to>
                    <xdr:col>2</xdr:col>
                    <xdr:colOff>6581775</xdr:colOff>
                    <xdr:row>187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3" name="Group Box 155">
              <controlPr defaultSize="0" autoFill="0" autoPict="0">
                <anchor moveWithCells="1">
                  <from>
                    <xdr:col>2</xdr:col>
                    <xdr:colOff>0</xdr:colOff>
                    <xdr:row>190</xdr:row>
                    <xdr:rowOff>0</xdr:rowOff>
                  </from>
                  <to>
                    <xdr:col>3</xdr:col>
                    <xdr:colOff>9525</xdr:colOff>
                    <xdr:row>194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4" name="Option Button 156">
              <controlPr defaultSize="0" autoFill="0" autoLine="0" autoPict="0">
                <anchor moveWithCells="1">
                  <from>
                    <xdr:col>2</xdr:col>
                    <xdr:colOff>190500</xdr:colOff>
                    <xdr:row>190</xdr:row>
                    <xdr:rowOff>28575</xdr:rowOff>
                  </from>
                  <to>
                    <xdr:col>2</xdr:col>
                    <xdr:colOff>6591300</xdr:colOff>
                    <xdr:row>190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55" name="Option Button 157">
              <controlPr defaultSize="0" autoFill="0" autoLine="0" autoPict="0">
                <anchor moveWithCells="1">
                  <from>
                    <xdr:col>2</xdr:col>
                    <xdr:colOff>190500</xdr:colOff>
                    <xdr:row>191</xdr:row>
                    <xdr:rowOff>19050</xdr:rowOff>
                  </from>
                  <to>
                    <xdr:col>2</xdr:col>
                    <xdr:colOff>6591300</xdr:colOff>
                    <xdr:row>191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56" name="Option Button 158">
              <controlPr defaultSize="0" autoFill="0" autoLine="0" autoPict="0">
                <anchor moveWithCells="1">
                  <from>
                    <xdr:col>2</xdr:col>
                    <xdr:colOff>190500</xdr:colOff>
                    <xdr:row>192</xdr:row>
                    <xdr:rowOff>28575</xdr:rowOff>
                  </from>
                  <to>
                    <xdr:col>2</xdr:col>
                    <xdr:colOff>6591300</xdr:colOff>
                    <xdr:row>192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57" name="Option Button 159">
              <controlPr defaultSize="0" autoFill="0" autoLine="0" autoPict="0">
                <anchor moveWithCells="1">
                  <from>
                    <xdr:col>2</xdr:col>
                    <xdr:colOff>190500</xdr:colOff>
                    <xdr:row>193</xdr:row>
                    <xdr:rowOff>19050</xdr:rowOff>
                  </from>
                  <to>
                    <xdr:col>2</xdr:col>
                    <xdr:colOff>6591300</xdr:colOff>
                    <xdr:row>193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58" name="Group Box 160">
              <controlPr defaultSize="0" autoFill="0" autoPict="0">
                <anchor moveWithCells="1">
                  <from>
                    <xdr:col>2</xdr:col>
                    <xdr:colOff>0</xdr:colOff>
                    <xdr:row>196</xdr:row>
                    <xdr:rowOff>0</xdr:rowOff>
                  </from>
                  <to>
                    <xdr:col>3</xdr:col>
                    <xdr:colOff>9525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59" name="Option Button 161">
              <controlPr defaultSize="0" autoFill="0" autoLine="0" autoPict="0">
                <anchor moveWithCells="1">
                  <from>
                    <xdr:col>2</xdr:col>
                    <xdr:colOff>190500</xdr:colOff>
                    <xdr:row>196</xdr:row>
                    <xdr:rowOff>104775</xdr:rowOff>
                  </from>
                  <to>
                    <xdr:col>2</xdr:col>
                    <xdr:colOff>6562725</xdr:colOff>
                    <xdr:row>196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0" name="Option Button 162">
              <controlPr defaultSize="0" autoFill="0" autoLine="0" autoPict="0">
                <anchor moveWithCells="1">
                  <from>
                    <xdr:col>2</xdr:col>
                    <xdr:colOff>190500</xdr:colOff>
                    <xdr:row>197</xdr:row>
                    <xdr:rowOff>95250</xdr:rowOff>
                  </from>
                  <to>
                    <xdr:col>2</xdr:col>
                    <xdr:colOff>6562725</xdr:colOff>
                    <xdr:row>197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1" name="Option Button 163">
              <controlPr defaultSize="0" autoFill="0" autoLine="0" autoPict="0">
                <anchor moveWithCells="1">
                  <from>
                    <xdr:col>2</xdr:col>
                    <xdr:colOff>190500</xdr:colOff>
                    <xdr:row>198</xdr:row>
                    <xdr:rowOff>104775</xdr:rowOff>
                  </from>
                  <to>
                    <xdr:col>2</xdr:col>
                    <xdr:colOff>6562725</xdr:colOff>
                    <xdr:row>198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2" name="Option Button 164">
              <controlPr defaultSize="0" autoFill="0" autoLine="0" autoPict="0">
                <anchor moveWithCells="1">
                  <from>
                    <xdr:col>2</xdr:col>
                    <xdr:colOff>190500</xdr:colOff>
                    <xdr:row>199</xdr:row>
                    <xdr:rowOff>95250</xdr:rowOff>
                  </from>
                  <to>
                    <xdr:col>2</xdr:col>
                    <xdr:colOff>6562725</xdr:colOff>
                    <xdr:row>199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3" name="Group Box 165">
              <controlPr defaultSize="0" autoFill="0" autoPict="0">
                <anchor moveWithCells="1">
                  <from>
                    <xdr:col>2</xdr:col>
                    <xdr:colOff>0</xdr:colOff>
                    <xdr:row>202</xdr:row>
                    <xdr:rowOff>0</xdr:rowOff>
                  </from>
                  <to>
                    <xdr:col>3</xdr:col>
                    <xdr:colOff>9525</xdr:colOff>
                    <xdr:row>206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4" name="Option Button 166">
              <controlPr defaultSize="0" autoFill="0" autoLine="0" autoPict="0">
                <anchor moveWithCells="1">
                  <from>
                    <xdr:col>2</xdr:col>
                    <xdr:colOff>190500</xdr:colOff>
                    <xdr:row>202</xdr:row>
                    <xdr:rowOff>28575</xdr:rowOff>
                  </from>
                  <to>
                    <xdr:col>2</xdr:col>
                    <xdr:colOff>6581775</xdr:colOff>
                    <xdr:row>202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65" name="Option Button 167">
              <controlPr defaultSize="0" autoFill="0" autoLine="0" autoPict="0">
                <anchor moveWithCells="1">
                  <from>
                    <xdr:col>2</xdr:col>
                    <xdr:colOff>190500</xdr:colOff>
                    <xdr:row>203</xdr:row>
                    <xdr:rowOff>19050</xdr:rowOff>
                  </from>
                  <to>
                    <xdr:col>2</xdr:col>
                    <xdr:colOff>6581775</xdr:colOff>
                    <xdr:row>203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66" name="Option Button 168">
              <controlPr defaultSize="0" autoFill="0" autoLine="0" autoPict="0">
                <anchor moveWithCells="1">
                  <from>
                    <xdr:col>2</xdr:col>
                    <xdr:colOff>190500</xdr:colOff>
                    <xdr:row>204</xdr:row>
                    <xdr:rowOff>28575</xdr:rowOff>
                  </from>
                  <to>
                    <xdr:col>2</xdr:col>
                    <xdr:colOff>6581775</xdr:colOff>
                    <xdr:row>204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67" name="Option Button 169">
              <controlPr defaultSize="0" autoFill="0" autoLine="0" autoPict="0">
                <anchor moveWithCells="1">
                  <from>
                    <xdr:col>2</xdr:col>
                    <xdr:colOff>190500</xdr:colOff>
                    <xdr:row>205</xdr:row>
                    <xdr:rowOff>19050</xdr:rowOff>
                  </from>
                  <to>
                    <xdr:col>2</xdr:col>
                    <xdr:colOff>6581775</xdr:colOff>
                    <xdr:row>205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68" name="Group Box 170">
              <controlPr defaultSize="0" autoFill="0" autoPict="0">
                <anchor moveWithCells="1">
                  <from>
                    <xdr:col>2</xdr:col>
                    <xdr:colOff>0</xdr:colOff>
                    <xdr:row>208</xdr:row>
                    <xdr:rowOff>0</xdr:rowOff>
                  </from>
                  <to>
                    <xdr:col>3</xdr:col>
                    <xdr:colOff>9525</xdr:colOff>
                    <xdr:row>211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69" name="Option Button 171">
              <controlPr defaultSize="0" autoFill="0" autoLine="0" autoPict="0">
                <anchor moveWithCells="1">
                  <from>
                    <xdr:col>2</xdr:col>
                    <xdr:colOff>190500</xdr:colOff>
                    <xdr:row>208</xdr:row>
                    <xdr:rowOff>19050</xdr:rowOff>
                  </from>
                  <to>
                    <xdr:col>2</xdr:col>
                    <xdr:colOff>6600825</xdr:colOff>
                    <xdr:row>208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0" name="Option Button 172">
              <controlPr defaultSize="0" autoFill="0" autoLine="0" autoPict="0">
                <anchor moveWithCells="1">
                  <from>
                    <xdr:col>2</xdr:col>
                    <xdr:colOff>190500</xdr:colOff>
                    <xdr:row>209</xdr:row>
                    <xdr:rowOff>19050</xdr:rowOff>
                  </from>
                  <to>
                    <xdr:col>2</xdr:col>
                    <xdr:colOff>6600825</xdr:colOff>
                    <xdr:row>209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1" name="Option Button 173">
              <controlPr defaultSize="0" autoFill="0" autoLine="0" autoPict="0">
                <anchor moveWithCells="1">
                  <from>
                    <xdr:col>2</xdr:col>
                    <xdr:colOff>190500</xdr:colOff>
                    <xdr:row>210</xdr:row>
                    <xdr:rowOff>19050</xdr:rowOff>
                  </from>
                  <to>
                    <xdr:col>2</xdr:col>
                    <xdr:colOff>6600825</xdr:colOff>
                    <xdr:row>210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2" name="Option Button 174">
              <controlPr defaultSize="0" autoFill="0" autoLine="0" autoPict="0">
                <anchor moveWithCells="1">
                  <from>
                    <xdr:col>2</xdr:col>
                    <xdr:colOff>190500</xdr:colOff>
                    <xdr:row>211</xdr:row>
                    <xdr:rowOff>9525</xdr:rowOff>
                  </from>
                  <to>
                    <xdr:col>2</xdr:col>
                    <xdr:colOff>6600825</xdr:colOff>
                    <xdr:row>211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3" name="Group Box 175">
              <controlPr defaultSize="0" autoFill="0" autoPict="0">
                <anchor moveWithCells="1">
                  <from>
                    <xdr:col>2</xdr:col>
                    <xdr:colOff>0</xdr:colOff>
                    <xdr:row>214</xdr:row>
                    <xdr:rowOff>0</xdr:rowOff>
                  </from>
                  <to>
                    <xdr:col>3</xdr:col>
                    <xdr:colOff>9525</xdr:colOff>
                    <xdr:row>218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4" name="Option Button 176">
              <controlPr defaultSize="0" autoFill="0" autoLine="0" autoPict="0">
                <anchor moveWithCells="1">
                  <from>
                    <xdr:col>2</xdr:col>
                    <xdr:colOff>190500</xdr:colOff>
                    <xdr:row>214</xdr:row>
                    <xdr:rowOff>28575</xdr:rowOff>
                  </from>
                  <to>
                    <xdr:col>2</xdr:col>
                    <xdr:colOff>6581775</xdr:colOff>
                    <xdr:row>214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75" name="Option Button 177">
              <controlPr defaultSize="0" autoFill="0" autoLine="0" autoPict="0">
                <anchor moveWithCells="1">
                  <from>
                    <xdr:col>2</xdr:col>
                    <xdr:colOff>190500</xdr:colOff>
                    <xdr:row>215</xdr:row>
                    <xdr:rowOff>19050</xdr:rowOff>
                  </from>
                  <to>
                    <xdr:col>2</xdr:col>
                    <xdr:colOff>6581775</xdr:colOff>
                    <xdr:row>215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76" name="Option Button 178">
              <controlPr defaultSize="0" autoFill="0" autoLine="0" autoPict="0">
                <anchor moveWithCells="1">
                  <from>
                    <xdr:col>2</xdr:col>
                    <xdr:colOff>190500</xdr:colOff>
                    <xdr:row>216</xdr:row>
                    <xdr:rowOff>28575</xdr:rowOff>
                  </from>
                  <to>
                    <xdr:col>2</xdr:col>
                    <xdr:colOff>6581775</xdr:colOff>
                    <xdr:row>216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77" name="Option Button 179">
              <controlPr defaultSize="0" autoFill="0" autoLine="0" autoPict="0">
                <anchor moveWithCells="1">
                  <from>
                    <xdr:col>2</xdr:col>
                    <xdr:colOff>190500</xdr:colOff>
                    <xdr:row>217</xdr:row>
                    <xdr:rowOff>19050</xdr:rowOff>
                  </from>
                  <to>
                    <xdr:col>2</xdr:col>
                    <xdr:colOff>6581775</xdr:colOff>
                    <xdr:row>217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78" name="Group Box 180">
              <controlPr defaultSize="0" autoFill="0" autoPict="0">
                <anchor moveWithCells="1">
                  <from>
                    <xdr:col>2</xdr:col>
                    <xdr:colOff>0</xdr:colOff>
                    <xdr:row>220</xdr:row>
                    <xdr:rowOff>0</xdr:rowOff>
                  </from>
                  <to>
                    <xdr:col>3</xdr:col>
                    <xdr:colOff>9525</xdr:colOff>
                    <xdr:row>224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79" name="Option Button 181">
              <controlPr defaultSize="0" autoFill="0" autoLine="0" autoPict="0">
                <anchor moveWithCells="1">
                  <from>
                    <xdr:col>2</xdr:col>
                    <xdr:colOff>190500</xdr:colOff>
                    <xdr:row>220</xdr:row>
                    <xdr:rowOff>28575</xdr:rowOff>
                  </from>
                  <to>
                    <xdr:col>2</xdr:col>
                    <xdr:colOff>6581775</xdr:colOff>
                    <xdr:row>220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0" name="Option Button 182">
              <controlPr defaultSize="0" autoFill="0" autoLine="0" autoPict="0">
                <anchor moveWithCells="1">
                  <from>
                    <xdr:col>2</xdr:col>
                    <xdr:colOff>190500</xdr:colOff>
                    <xdr:row>221</xdr:row>
                    <xdr:rowOff>19050</xdr:rowOff>
                  </from>
                  <to>
                    <xdr:col>2</xdr:col>
                    <xdr:colOff>6581775</xdr:colOff>
                    <xdr:row>221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1" name="Option Button 183">
              <controlPr defaultSize="0" autoFill="0" autoLine="0" autoPict="0">
                <anchor moveWithCells="1">
                  <from>
                    <xdr:col>2</xdr:col>
                    <xdr:colOff>190500</xdr:colOff>
                    <xdr:row>222</xdr:row>
                    <xdr:rowOff>28575</xdr:rowOff>
                  </from>
                  <to>
                    <xdr:col>2</xdr:col>
                    <xdr:colOff>6581775</xdr:colOff>
                    <xdr:row>222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2" name="Option Button 184">
              <controlPr defaultSize="0" autoFill="0" autoLine="0" autoPict="0">
                <anchor moveWithCells="1">
                  <from>
                    <xdr:col>2</xdr:col>
                    <xdr:colOff>190500</xdr:colOff>
                    <xdr:row>223</xdr:row>
                    <xdr:rowOff>19050</xdr:rowOff>
                  </from>
                  <to>
                    <xdr:col>2</xdr:col>
                    <xdr:colOff>6581775</xdr:colOff>
                    <xdr:row>223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83" name="Group Box 185">
              <controlPr defaultSize="0" autoFill="0" autoPict="0">
                <anchor moveWithCells="1">
                  <from>
                    <xdr:col>2</xdr:col>
                    <xdr:colOff>0</xdr:colOff>
                    <xdr:row>226</xdr:row>
                    <xdr:rowOff>0</xdr:rowOff>
                  </from>
                  <to>
                    <xdr:col>3</xdr:col>
                    <xdr:colOff>9525</xdr:colOff>
                    <xdr:row>230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84" name="Option Button 186">
              <controlPr defaultSize="0" autoFill="0" autoLine="0" autoPict="0">
                <anchor moveWithCells="1">
                  <from>
                    <xdr:col>2</xdr:col>
                    <xdr:colOff>190500</xdr:colOff>
                    <xdr:row>226</xdr:row>
                    <xdr:rowOff>38100</xdr:rowOff>
                  </from>
                  <to>
                    <xdr:col>2</xdr:col>
                    <xdr:colOff>6581775</xdr:colOff>
                    <xdr:row>226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85" name="Option Button 187">
              <controlPr defaultSize="0" autoFill="0" autoLine="0" autoPict="0">
                <anchor moveWithCells="1">
                  <from>
                    <xdr:col>2</xdr:col>
                    <xdr:colOff>190500</xdr:colOff>
                    <xdr:row>227</xdr:row>
                    <xdr:rowOff>28575</xdr:rowOff>
                  </from>
                  <to>
                    <xdr:col>2</xdr:col>
                    <xdr:colOff>6581775</xdr:colOff>
                    <xdr:row>227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86" name="Option Button 188">
              <controlPr defaultSize="0" autoFill="0" autoLine="0" autoPict="0">
                <anchor moveWithCells="1">
                  <from>
                    <xdr:col>2</xdr:col>
                    <xdr:colOff>190500</xdr:colOff>
                    <xdr:row>228</xdr:row>
                    <xdr:rowOff>38100</xdr:rowOff>
                  </from>
                  <to>
                    <xdr:col>2</xdr:col>
                    <xdr:colOff>6581775</xdr:colOff>
                    <xdr:row>228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87" name="Option Button 189">
              <controlPr defaultSize="0" autoFill="0" autoLine="0" autoPict="0">
                <anchor moveWithCells="1">
                  <from>
                    <xdr:col>2</xdr:col>
                    <xdr:colOff>190500</xdr:colOff>
                    <xdr:row>229</xdr:row>
                    <xdr:rowOff>28575</xdr:rowOff>
                  </from>
                  <to>
                    <xdr:col>2</xdr:col>
                    <xdr:colOff>6581775</xdr:colOff>
                    <xdr:row>229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88" name="Group Box 190">
              <controlPr defaultSize="0" autoFill="0" autoPict="0">
                <anchor moveWithCells="1">
                  <from>
                    <xdr:col>2</xdr:col>
                    <xdr:colOff>0</xdr:colOff>
                    <xdr:row>232</xdr:row>
                    <xdr:rowOff>0</xdr:rowOff>
                  </from>
                  <to>
                    <xdr:col>3</xdr:col>
                    <xdr:colOff>9525</xdr:colOff>
                    <xdr:row>236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89" name="Option Button 191">
              <controlPr defaultSize="0" autoFill="0" autoLine="0" autoPict="0">
                <anchor moveWithCells="1">
                  <from>
                    <xdr:col>2</xdr:col>
                    <xdr:colOff>190500</xdr:colOff>
                    <xdr:row>232</xdr:row>
                    <xdr:rowOff>28575</xdr:rowOff>
                  </from>
                  <to>
                    <xdr:col>2</xdr:col>
                    <xdr:colOff>6591300</xdr:colOff>
                    <xdr:row>232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0" name="Option Button 192">
              <controlPr defaultSize="0" autoFill="0" autoLine="0" autoPict="0">
                <anchor moveWithCells="1">
                  <from>
                    <xdr:col>2</xdr:col>
                    <xdr:colOff>190500</xdr:colOff>
                    <xdr:row>233</xdr:row>
                    <xdr:rowOff>19050</xdr:rowOff>
                  </from>
                  <to>
                    <xdr:col>2</xdr:col>
                    <xdr:colOff>6591300</xdr:colOff>
                    <xdr:row>233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91" name="Option Button 193">
              <controlPr defaultSize="0" autoFill="0" autoLine="0" autoPict="0">
                <anchor moveWithCells="1">
                  <from>
                    <xdr:col>2</xdr:col>
                    <xdr:colOff>190500</xdr:colOff>
                    <xdr:row>234</xdr:row>
                    <xdr:rowOff>28575</xdr:rowOff>
                  </from>
                  <to>
                    <xdr:col>2</xdr:col>
                    <xdr:colOff>6591300</xdr:colOff>
                    <xdr:row>234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92" name="Option Button 194">
              <controlPr defaultSize="0" autoFill="0" autoLine="0" autoPict="0">
                <anchor moveWithCells="1">
                  <from>
                    <xdr:col>2</xdr:col>
                    <xdr:colOff>190500</xdr:colOff>
                    <xdr:row>235</xdr:row>
                    <xdr:rowOff>19050</xdr:rowOff>
                  </from>
                  <to>
                    <xdr:col>2</xdr:col>
                    <xdr:colOff>6591300</xdr:colOff>
                    <xdr:row>235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93" name="Group Box 195">
              <controlPr defaultSize="0" autoFill="0" autoPict="0">
                <anchor moveWithCells="1">
                  <from>
                    <xdr:col>2</xdr:col>
                    <xdr:colOff>0</xdr:colOff>
                    <xdr:row>238</xdr:row>
                    <xdr:rowOff>0</xdr:rowOff>
                  </from>
                  <to>
                    <xdr:col>3</xdr:col>
                    <xdr:colOff>9525</xdr:colOff>
                    <xdr:row>242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94" name="Option Button 196">
              <controlPr defaultSize="0" autoFill="0" autoLine="0" autoPict="0">
                <anchor moveWithCells="1">
                  <from>
                    <xdr:col>2</xdr:col>
                    <xdr:colOff>190500</xdr:colOff>
                    <xdr:row>238</xdr:row>
                    <xdr:rowOff>38100</xdr:rowOff>
                  </from>
                  <to>
                    <xdr:col>2</xdr:col>
                    <xdr:colOff>6591300</xdr:colOff>
                    <xdr:row>238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95" name="Option Button 197">
              <controlPr defaultSize="0" autoFill="0" autoLine="0" autoPict="0">
                <anchor moveWithCells="1">
                  <from>
                    <xdr:col>2</xdr:col>
                    <xdr:colOff>190500</xdr:colOff>
                    <xdr:row>239</xdr:row>
                    <xdr:rowOff>28575</xdr:rowOff>
                  </from>
                  <to>
                    <xdr:col>2</xdr:col>
                    <xdr:colOff>6591300</xdr:colOff>
                    <xdr:row>239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96" name="Option Button 198">
              <controlPr defaultSize="0" autoFill="0" autoLine="0" autoPict="0">
                <anchor moveWithCells="1">
                  <from>
                    <xdr:col>2</xdr:col>
                    <xdr:colOff>190500</xdr:colOff>
                    <xdr:row>240</xdr:row>
                    <xdr:rowOff>38100</xdr:rowOff>
                  </from>
                  <to>
                    <xdr:col>2</xdr:col>
                    <xdr:colOff>6591300</xdr:colOff>
                    <xdr:row>240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97" name="Option Button 199">
              <controlPr defaultSize="0" autoFill="0" autoLine="0" autoPict="0">
                <anchor moveWithCells="1">
                  <from>
                    <xdr:col>2</xdr:col>
                    <xdr:colOff>190500</xdr:colOff>
                    <xdr:row>241</xdr:row>
                    <xdr:rowOff>28575</xdr:rowOff>
                  </from>
                  <to>
                    <xdr:col>2</xdr:col>
                    <xdr:colOff>6591300</xdr:colOff>
                    <xdr:row>241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98" name="Group Box 200">
              <controlPr defaultSize="0" autoFill="0" autoPict="0">
                <anchor moveWithCells="1">
                  <from>
                    <xdr:col>2</xdr:col>
                    <xdr:colOff>0</xdr:colOff>
                    <xdr:row>244</xdr:row>
                    <xdr:rowOff>0</xdr:rowOff>
                  </from>
                  <to>
                    <xdr:col>3</xdr:col>
                    <xdr:colOff>9525</xdr:colOff>
                    <xdr:row>248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99" name="Option Button 201">
              <controlPr defaultSize="0" autoFill="0" autoLine="0" autoPict="0">
                <anchor moveWithCells="1">
                  <from>
                    <xdr:col>2</xdr:col>
                    <xdr:colOff>190500</xdr:colOff>
                    <xdr:row>244</xdr:row>
                    <xdr:rowOff>28575</xdr:rowOff>
                  </from>
                  <to>
                    <xdr:col>2</xdr:col>
                    <xdr:colOff>6572250</xdr:colOff>
                    <xdr:row>244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200" name="Option Button 202">
              <controlPr defaultSize="0" autoFill="0" autoLine="0" autoPict="0">
                <anchor moveWithCells="1">
                  <from>
                    <xdr:col>2</xdr:col>
                    <xdr:colOff>190500</xdr:colOff>
                    <xdr:row>245</xdr:row>
                    <xdr:rowOff>19050</xdr:rowOff>
                  </from>
                  <to>
                    <xdr:col>2</xdr:col>
                    <xdr:colOff>6572250</xdr:colOff>
                    <xdr:row>245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01" name="Option Button 203">
              <controlPr defaultSize="0" autoFill="0" autoLine="0" autoPict="0">
                <anchor moveWithCells="1">
                  <from>
                    <xdr:col>2</xdr:col>
                    <xdr:colOff>190500</xdr:colOff>
                    <xdr:row>246</xdr:row>
                    <xdr:rowOff>28575</xdr:rowOff>
                  </from>
                  <to>
                    <xdr:col>2</xdr:col>
                    <xdr:colOff>6572250</xdr:colOff>
                    <xdr:row>246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02" name="Option Button 204">
              <controlPr defaultSize="0" autoFill="0" autoLine="0" autoPict="0">
                <anchor moveWithCells="1">
                  <from>
                    <xdr:col>2</xdr:col>
                    <xdr:colOff>190500</xdr:colOff>
                    <xdr:row>247</xdr:row>
                    <xdr:rowOff>19050</xdr:rowOff>
                  </from>
                  <to>
                    <xdr:col>2</xdr:col>
                    <xdr:colOff>6572250</xdr:colOff>
                    <xdr:row>247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S94"/>
  <sheetViews>
    <sheetView workbookViewId="0">
      <selection activeCell="C3" sqref="C3"/>
    </sheetView>
  </sheetViews>
  <sheetFormatPr defaultColWidth="9.140625" defaultRowHeight="12.75" zeroHeight="1" x14ac:dyDescent="0.2"/>
  <cols>
    <col min="1" max="1" width="37.140625" style="128" customWidth="1"/>
    <col min="2" max="2" width="10" style="120" customWidth="1"/>
    <col min="3" max="3" width="57.7109375" style="128" customWidth="1"/>
    <col min="4" max="4" width="18.42578125" style="120" customWidth="1"/>
    <col min="5" max="5" width="19.85546875" style="120" customWidth="1"/>
    <col min="6" max="6" width="25.85546875" style="120" customWidth="1"/>
    <col min="7" max="7" width="37.140625" style="120" customWidth="1"/>
    <col min="8" max="8" width="15.85546875" style="120" customWidth="1"/>
    <col min="9" max="9" width="18.42578125" style="120" customWidth="1"/>
    <col min="10" max="10" width="14.5703125" style="120" customWidth="1"/>
    <col min="11" max="11" width="19.7109375" style="120" customWidth="1"/>
    <col min="12" max="12" width="17.42578125" style="120" customWidth="1"/>
    <col min="13" max="13" width="9.140625" style="120" customWidth="1"/>
    <col min="14" max="14" width="13.7109375" style="120" customWidth="1"/>
    <col min="15" max="15" width="11.28515625" style="120" customWidth="1"/>
    <col min="16" max="16" width="24.5703125" style="120" customWidth="1"/>
    <col min="17" max="17" width="40.42578125" style="120" customWidth="1"/>
    <col min="18" max="18" width="22.7109375" style="120" customWidth="1"/>
    <col min="19" max="19" width="9.140625" style="120" customWidth="1"/>
    <col min="20" max="20" width="18.28515625" style="120" customWidth="1"/>
    <col min="21" max="21" width="19.5703125" style="120" customWidth="1"/>
    <col min="22" max="22" width="9.140625" style="120" customWidth="1"/>
    <col min="23" max="23" width="17.85546875" style="120" customWidth="1"/>
    <col min="24" max="24" width="22.28515625" style="120" customWidth="1"/>
    <col min="25" max="25" width="11.140625" style="120" customWidth="1"/>
    <col min="26" max="26" width="30.28515625" style="120" customWidth="1"/>
    <col min="27" max="16384" width="9.140625" style="120"/>
  </cols>
  <sheetData>
    <row r="1" spans="1:45" ht="35.25" customHeight="1" thickBot="1" x14ac:dyDescent="0.25">
      <c r="A1" s="259"/>
      <c r="B1" s="260"/>
      <c r="C1" s="260"/>
      <c r="D1" s="260"/>
      <c r="E1" s="260"/>
      <c r="F1" s="119" t="s">
        <v>229</v>
      </c>
      <c r="G1" s="249" t="s">
        <v>230</v>
      </c>
      <c r="H1" s="260"/>
      <c r="I1" s="260"/>
      <c r="J1" s="260"/>
      <c r="K1" s="260"/>
      <c r="L1" s="261"/>
      <c r="O1" s="121" t="s">
        <v>106</v>
      </c>
      <c r="P1" s="119" t="s">
        <v>105</v>
      </c>
      <c r="Q1" s="249" t="s">
        <v>232</v>
      </c>
      <c r="R1" s="252" t="s">
        <v>236</v>
      </c>
      <c r="T1" s="121" t="s">
        <v>107</v>
      </c>
      <c r="U1" s="249" t="s">
        <v>108</v>
      </c>
      <c r="W1" s="121" t="s">
        <v>286</v>
      </c>
      <c r="X1" s="249" t="s">
        <v>108</v>
      </c>
      <c r="Z1" s="253"/>
      <c r="AA1" s="254" t="s">
        <v>18</v>
      </c>
      <c r="AB1" s="255" t="s">
        <v>69</v>
      </c>
      <c r="AC1" s="255" t="s">
        <v>11</v>
      </c>
      <c r="AD1" s="255" t="s">
        <v>5</v>
      </c>
      <c r="AE1" s="255" t="s">
        <v>16</v>
      </c>
      <c r="AF1" s="255" t="s">
        <v>15</v>
      </c>
      <c r="AG1" s="255" t="s">
        <v>1</v>
      </c>
      <c r="AH1" s="255" t="s">
        <v>8</v>
      </c>
      <c r="AI1" s="255" t="s">
        <v>3</v>
      </c>
      <c r="AJ1" s="255" t="s">
        <v>7</v>
      </c>
      <c r="AK1" s="255" t="s">
        <v>9</v>
      </c>
      <c r="AL1" s="255" t="s">
        <v>17</v>
      </c>
      <c r="AM1" s="255" t="s">
        <v>14</v>
      </c>
      <c r="AN1" s="255" t="s">
        <v>64</v>
      </c>
      <c r="AO1" s="255" t="s">
        <v>4</v>
      </c>
      <c r="AP1" s="255" t="s">
        <v>12</v>
      </c>
      <c r="AQ1" s="255" t="s">
        <v>10</v>
      </c>
      <c r="AR1" s="255" t="s">
        <v>6</v>
      </c>
      <c r="AS1" s="255" t="s">
        <v>213</v>
      </c>
    </row>
    <row r="2" spans="1:45" s="123" customFormat="1" ht="29.25" customHeight="1" x14ac:dyDescent="0.25">
      <c r="A2" s="262"/>
      <c r="B2" s="263"/>
      <c r="C2" s="262"/>
      <c r="D2" s="263"/>
      <c r="E2" s="263"/>
      <c r="F2" s="122">
        <v>0</v>
      </c>
      <c r="G2" s="250" t="str">
        <f>IFERROR(IF(F2=0,"brak odpowiedzi",INDEX(Test!$C$10:$C$249,MATCH(C2,Test!$C$10:$C$249,0)+F2,1)),"")</f>
        <v>brak odpowiedzi</v>
      </c>
      <c r="H2" s="264"/>
      <c r="I2" s="263"/>
      <c r="J2" s="263"/>
      <c r="K2" s="263"/>
      <c r="L2" s="263"/>
      <c r="O2" s="256">
        <v>1</v>
      </c>
      <c r="P2" s="124" t="b">
        <v>0</v>
      </c>
      <c r="Q2" s="257" t="str">
        <f>IF(P2=TRUE,VLOOKUP(O2,Umiejetnosci!$A$6:$J$25,3,0),"")</f>
        <v/>
      </c>
      <c r="R2" s="255" t="str">
        <f>IF(P2=TRUE,O2,"")</f>
        <v/>
      </c>
      <c r="T2" s="122">
        <v>1</v>
      </c>
      <c r="U2" s="256" t="str">
        <f>IF(T2=0,"brak odpowiedzi",VLOOKUP(T2,Umiejetnosci!$A$29:$C$32,3,0))</f>
        <v>codziennie</v>
      </c>
      <c r="W2" s="256" t="s">
        <v>91</v>
      </c>
      <c r="X2" s="256">
        <f>Dane!C6</f>
        <v>0</v>
      </c>
      <c r="Z2" s="253" t="s">
        <v>290</v>
      </c>
      <c r="AA2" s="255"/>
      <c r="AB2" s="255">
        <f>Analiza!E33</f>
        <v>0</v>
      </c>
      <c r="AC2" s="255">
        <f>Analiza!F33</f>
        <v>0</v>
      </c>
      <c r="AD2" s="255">
        <f>Analiza!G33</f>
        <v>0</v>
      </c>
      <c r="AE2" s="255">
        <f>Analiza!H33</f>
        <v>0</v>
      </c>
      <c r="AF2" s="255">
        <f>Analiza!I33</f>
        <v>0</v>
      </c>
      <c r="AG2" s="255">
        <f>Analiza!J33</f>
        <v>0</v>
      </c>
      <c r="AH2" s="255">
        <f>Analiza!K33</f>
        <v>0</v>
      </c>
      <c r="AI2" s="255">
        <f>Analiza!L33</f>
        <v>0</v>
      </c>
      <c r="AJ2" s="255">
        <f>Analiza!M33</f>
        <v>0</v>
      </c>
      <c r="AK2" s="255">
        <f>Analiza!N33</f>
        <v>0</v>
      </c>
      <c r="AL2" s="255">
        <f>Analiza!O33</f>
        <v>0</v>
      </c>
      <c r="AM2" s="255">
        <f>Analiza!P33</f>
        <v>0</v>
      </c>
      <c r="AN2" s="255">
        <f>Analiza!Q33</f>
        <v>0</v>
      </c>
      <c r="AO2" s="255">
        <f>Analiza!R33</f>
        <v>0</v>
      </c>
      <c r="AP2" s="255">
        <f>Analiza!S33</f>
        <v>0</v>
      </c>
      <c r="AQ2" s="255">
        <f>Analiza!T33</f>
        <v>0</v>
      </c>
      <c r="AR2" s="255">
        <f>Analiza!U33</f>
        <v>0</v>
      </c>
      <c r="AS2" s="255">
        <f>Analiza!W33</f>
        <v>0</v>
      </c>
    </row>
    <row r="3" spans="1:45" s="123" customFormat="1" ht="29.25" customHeight="1" x14ac:dyDescent="0.25">
      <c r="A3" s="265"/>
      <c r="B3" s="264"/>
      <c r="C3" s="265"/>
      <c r="D3" s="264"/>
      <c r="E3" s="264"/>
      <c r="F3" s="124">
        <v>0</v>
      </c>
      <c r="G3" s="250" t="str">
        <f>IFERROR(IF(F3=0,"brak odpowiedzi",INDEX(Test!$C$10:$C$249,MATCH(C3,Test!$C$10:$C$249,0)+F3,1)),"")</f>
        <v>brak odpowiedzi</v>
      </c>
      <c r="H3" s="264"/>
      <c r="I3" s="264"/>
      <c r="J3" s="264"/>
      <c r="K3" s="264"/>
      <c r="L3" s="264"/>
      <c r="O3" s="255">
        <v>2</v>
      </c>
      <c r="P3" s="124" t="b">
        <v>0</v>
      </c>
      <c r="Q3" s="257" t="str">
        <f>IF(P3=TRUE,VLOOKUP(O3,Umiejetnosci!$A$6:$J$25,3,0),"")</f>
        <v/>
      </c>
      <c r="R3" s="255" t="str">
        <f t="shared" ref="R3:R21" si="0">IF(P3=TRUE,O3,"")</f>
        <v/>
      </c>
      <c r="W3" s="256" t="s">
        <v>92</v>
      </c>
      <c r="X3" s="256">
        <f>Dane!C8</f>
        <v>0</v>
      </c>
      <c r="Z3" s="253" t="s">
        <v>291</v>
      </c>
      <c r="AA3" s="255"/>
      <c r="AB3" s="255">
        <f>Analiza!E35</f>
        <v>0</v>
      </c>
      <c r="AC3" s="255">
        <f>Analiza!F35</f>
        <v>0</v>
      </c>
      <c r="AD3" s="255">
        <f>Analiza!G35</f>
        <v>0</v>
      </c>
      <c r="AE3" s="255">
        <f>Analiza!H35</f>
        <v>0</v>
      </c>
      <c r="AF3" s="255">
        <f>Analiza!I35</f>
        <v>0</v>
      </c>
      <c r="AG3" s="255">
        <f>Analiza!J35</f>
        <v>0</v>
      </c>
      <c r="AH3" s="255">
        <f>Analiza!K35</f>
        <v>0</v>
      </c>
      <c r="AI3" s="255">
        <f>Analiza!L35</f>
        <v>0</v>
      </c>
      <c r="AJ3" s="255">
        <f>Analiza!M35</f>
        <v>0</v>
      </c>
      <c r="AK3" s="255">
        <f>Analiza!N35</f>
        <v>0</v>
      </c>
      <c r="AL3" s="255">
        <f>Analiza!O35</f>
        <v>0</v>
      </c>
      <c r="AM3" s="255">
        <f>Analiza!P35</f>
        <v>0</v>
      </c>
      <c r="AN3" s="255">
        <f>Analiza!Q35</f>
        <v>0</v>
      </c>
      <c r="AO3" s="255">
        <f>Analiza!R35</f>
        <v>0</v>
      </c>
      <c r="AP3" s="255">
        <f>Analiza!S35</f>
        <v>0</v>
      </c>
      <c r="AQ3" s="255">
        <f>Analiza!T35</f>
        <v>0</v>
      </c>
      <c r="AR3" s="255">
        <f>Analiza!U35</f>
        <v>0</v>
      </c>
      <c r="AS3" s="255">
        <f>AS2</f>
        <v>0</v>
      </c>
    </row>
    <row r="4" spans="1:45" s="123" customFormat="1" ht="29.25" customHeight="1" x14ac:dyDescent="0.25">
      <c r="A4" s="265"/>
      <c r="B4" s="264"/>
      <c r="C4" s="265"/>
      <c r="D4" s="264"/>
      <c r="E4" s="264"/>
      <c r="F4" s="124">
        <v>0</v>
      </c>
      <c r="G4" s="250" t="str">
        <f>IFERROR(IF(F4=0,"brak odpowiedzi",INDEX(Test!$C$10:$C$249,MATCH(C4,Test!$C$10:$C$249,0)+F4,1)),"")</f>
        <v>brak odpowiedzi</v>
      </c>
      <c r="H4" s="264"/>
      <c r="I4" s="264"/>
      <c r="J4" s="264"/>
      <c r="K4" s="264"/>
      <c r="L4" s="264"/>
      <c r="O4" s="255">
        <v>3</v>
      </c>
      <c r="P4" s="124" t="b">
        <v>0</v>
      </c>
      <c r="Q4" s="257" t="str">
        <f>IF(P4=TRUE,VLOOKUP(O4,Umiejetnosci!$A$6:$J$25,3,0),"")</f>
        <v/>
      </c>
      <c r="R4" s="255" t="str">
        <f t="shared" si="0"/>
        <v/>
      </c>
      <c r="W4" s="256" t="s">
        <v>246</v>
      </c>
      <c r="X4" s="256">
        <f>Dane!C10</f>
        <v>0</v>
      </c>
      <c r="Z4" s="258"/>
    </row>
    <row r="5" spans="1:45" s="123" customFormat="1" ht="29.25" customHeight="1" x14ac:dyDescent="0.25">
      <c r="A5" s="265"/>
      <c r="B5" s="264"/>
      <c r="C5" s="265"/>
      <c r="D5" s="264"/>
      <c r="E5" s="264"/>
      <c r="F5" s="124">
        <v>0</v>
      </c>
      <c r="G5" s="250" t="str">
        <f>IFERROR(IF(F5=0,"brak odpowiedzi",INDEX(Test!$C$10:$C$249,MATCH(C5,Test!$C$10:$C$249,0)+F5,1)),"")</f>
        <v>brak odpowiedzi</v>
      </c>
      <c r="H5" s="264"/>
      <c r="I5" s="264"/>
      <c r="J5" s="264"/>
      <c r="K5" s="264"/>
      <c r="L5" s="264"/>
      <c r="O5" s="255">
        <v>4</v>
      </c>
      <c r="P5" s="124" t="b">
        <v>0</v>
      </c>
      <c r="Q5" s="257" t="str">
        <f>IF(P5=TRUE,VLOOKUP(O5,Umiejetnosci!$A$6:$J$25,3,0),"")</f>
        <v/>
      </c>
      <c r="R5" s="255" t="str">
        <f t="shared" si="0"/>
        <v/>
      </c>
      <c r="W5" s="256" t="s">
        <v>287</v>
      </c>
      <c r="X5" s="256">
        <f>Dane!C12</f>
        <v>0</v>
      </c>
      <c r="Z5" s="258"/>
    </row>
    <row r="6" spans="1:45" s="123" customFormat="1" ht="29.25" customHeight="1" x14ac:dyDescent="0.25">
      <c r="A6" s="265"/>
      <c r="B6" s="264"/>
      <c r="C6" s="265"/>
      <c r="D6" s="264"/>
      <c r="E6" s="264"/>
      <c r="F6" s="124">
        <v>0</v>
      </c>
      <c r="G6" s="250" t="str">
        <f>IFERROR(IF(F6=0,"brak odpowiedzi",INDEX(Test!$C$10:$C$249,MATCH(C6,Test!$C$10:$C$249,0)+F6,1)),"")</f>
        <v>brak odpowiedzi</v>
      </c>
      <c r="H6" s="264"/>
      <c r="I6" s="264"/>
      <c r="J6" s="264"/>
      <c r="K6" s="264"/>
      <c r="L6" s="264"/>
      <c r="O6" s="255">
        <v>5</v>
      </c>
      <c r="P6" s="124" t="b">
        <v>0</v>
      </c>
      <c r="Q6" s="257" t="str">
        <f>IF(P6=TRUE,VLOOKUP(O6,Umiejetnosci!$A$6:$J$25,3,0),"")</f>
        <v/>
      </c>
      <c r="R6" s="255" t="str">
        <f t="shared" si="0"/>
        <v/>
      </c>
      <c r="Z6" s="258"/>
    </row>
    <row r="7" spans="1:45" s="123" customFormat="1" ht="29.25" customHeight="1" x14ac:dyDescent="0.25">
      <c r="A7" s="265"/>
      <c r="B7" s="264"/>
      <c r="C7" s="265"/>
      <c r="D7" s="264"/>
      <c r="E7" s="264"/>
      <c r="F7" s="124">
        <v>0</v>
      </c>
      <c r="G7" s="250" t="str">
        <f>IFERROR(IF(F7=0,"brak odpowiedzi",INDEX(Test!$C$10:$C$249,MATCH(C7,Test!$C$10:$C$249,0)+F7,1)),"")</f>
        <v>brak odpowiedzi</v>
      </c>
      <c r="H7" s="264"/>
      <c r="I7" s="264"/>
      <c r="J7" s="264"/>
      <c r="K7" s="264"/>
      <c r="L7" s="264"/>
      <c r="O7" s="255">
        <v>6</v>
      </c>
      <c r="P7" s="124" t="b">
        <v>0</v>
      </c>
      <c r="Q7" s="257" t="str">
        <f>IF(P7=TRUE,VLOOKUP(O7,Umiejetnosci!$A$6:$J$25,3,0),"")</f>
        <v/>
      </c>
      <c r="R7" s="255" t="str">
        <f t="shared" si="0"/>
        <v/>
      </c>
      <c r="Z7" s="258"/>
    </row>
    <row r="8" spans="1:45" s="123" customFormat="1" ht="29.25" customHeight="1" x14ac:dyDescent="0.25">
      <c r="A8" s="265"/>
      <c r="B8" s="264"/>
      <c r="C8" s="265"/>
      <c r="D8" s="264"/>
      <c r="E8" s="264"/>
      <c r="F8" s="124">
        <v>0</v>
      </c>
      <c r="G8" s="250" t="str">
        <f>IFERROR(IF(F8=0,"brak odpowiedzi",INDEX(Test!$C$10:$C$249,MATCH(C8,Test!$C$10:$C$249,0)+F8,1)),"")</f>
        <v>brak odpowiedzi</v>
      </c>
      <c r="H8" s="264"/>
      <c r="I8" s="264"/>
      <c r="J8" s="264"/>
      <c r="K8" s="264"/>
      <c r="L8" s="264"/>
      <c r="O8" s="255">
        <v>7</v>
      </c>
      <c r="P8" s="124" t="b">
        <v>0</v>
      </c>
      <c r="Q8" s="257" t="str">
        <f>IF(P8=TRUE,VLOOKUP(O8,Umiejetnosci!$A$6:$J$25,3,0),"")</f>
        <v/>
      </c>
      <c r="R8" s="255" t="str">
        <f t="shared" si="0"/>
        <v/>
      </c>
      <c r="Z8" s="258"/>
    </row>
    <row r="9" spans="1:45" s="123" customFormat="1" ht="29.25" customHeight="1" x14ac:dyDescent="0.25">
      <c r="A9" s="265"/>
      <c r="B9" s="264"/>
      <c r="C9" s="265"/>
      <c r="D9" s="264"/>
      <c r="E9" s="264"/>
      <c r="F9" s="124">
        <v>0</v>
      </c>
      <c r="G9" s="250" t="str">
        <f>IFERROR(IF(F9=0,"brak odpowiedzi",INDEX(Test!$C$10:$C$249,MATCH(C9,Test!$C$10:$C$249,0)+F9,1)),"")</f>
        <v>brak odpowiedzi</v>
      </c>
      <c r="H9" s="264"/>
      <c r="I9" s="264"/>
      <c r="J9" s="264"/>
      <c r="K9" s="264"/>
      <c r="L9" s="264"/>
      <c r="O9" s="255">
        <v>8</v>
      </c>
      <c r="P9" s="124" t="b">
        <v>0</v>
      </c>
      <c r="Q9" s="257" t="str">
        <f>IF(P9=TRUE,VLOOKUP(O9,Umiejetnosci!$A$6:$J$25,3,0),"")</f>
        <v/>
      </c>
      <c r="R9" s="255" t="str">
        <f t="shared" si="0"/>
        <v/>
      </c>
      <c r="Z9" s="258"/>
    </row>
    <row r="10" spans="1:45" s="123" customFormat="1" ht="29.25" customHeight="1" x14ac:dyDescent="0.25">
      <c r="A10" s="265"/>
      <c r="B10" s="264"/>
      <c r="C10" s="265"/>
      <c r="D10" s="264"/>
      <c r="E10" s="264"/>
      <c r="F10" s="124">
        <v>0</v>
      </c>
      <c r="G10" s="250" t="str">
        <f>IFERROR(IF(F10=0,"brak odpowiedzi",INDEX(Test!$C$10:$C$249,MATCH(C10,Test!$C$10:$C$249,0)+F10,1)),"")</f>
        <v>brak odpowiedzi</v>
      </c>
      <c r="H10" s="264"/>
      <c r="I10" s="264"/>
      <c r="J10" s="264"/>
      <c r="K10" s="264"/>
      <c r="L10" s="264"/>
      <c r="O10" s="255">
        <v>9</v>
      </c>
      <c r="P10" s="124" t="b">
        <v>0</v>
      </c>
      <c r="Q10" s="257" t="str">
        <f>IF(P10=TRUE,VLOOKUP(O10,Umiejetnosci!$A$6:$J$25,3,0),"")</f>
        <v/>
      </c>
      <c r="R10" s="255" t="str">
        <f t="shared" si="0"/>
        <v/>
      </c>
      <c r="Z10" s="258"/>
    </row>
    <row r="11" spans="1:45" s="123" customFormat="1" ht="29.25" customHeight="1" x14ac:dyDescent="0.25">
      <c r="A11" s="265"/>
      <c r="B11" s="264"/>
      <c r="C11" s="265"/>
      <c r="D11" s="264"/>
      <c r="E11" s="264"/>
      <c r="F11" s="124">
        <v>0</v>
      </c>
      <c r="G11" s="250" t="str">
        <f>IFERROR(IF(F11=0,"brak odpowiedzi",INDEX(Test!$C$10:$C$249,MATCH(C11,Test!$C$10:$C$249,0)+F11,1)),"")</f>
        <v>brak odpowiedzi</v>
      </c>
      <c r="H11" s="264"/>
      <c r="I11" s="264"/>
      <c r="J11" s="264"/>
      <c r="K11" s="264"/>
      <c r="L11" s="264"/>
      <c r="O11" s="255">
        <v>10</v>
      </c>
      <c r="P11" s="124" t="b">
        <v>0</v>
      </c>
      <c r="Q11" s="257" t="str">
        <f>IF(P11=TRUE,VLOOKUP(O11,Umiejetnosci!$A$6:$J$25,3,0),"")</f>
        <v/>
      </c>
      <c r="R11" s="255" t="str">
        <f t="shared" si="0"/>
        <v/>
      </c>
      <c r="Z11" s="258"/>
    </row>
    <row r="12" spans="1:45" s="123" customFormat="1" ht="29.25" customHeight="1" x14ac:dyDescent="0.25">
      <c r="A12" s="265"/>
      <c r="B12" s="264"/>
      <c r="C12" s="265"/>
      <c r="D12" s="264"/>
      <c r="E12" s="264"/>
      <c r="F12" s="124">
        <v>0</v>
      </c>
      <c r="G12" s="250" t="str">
        <f>IFERROR(IF(F12=0,"brak odpowiedzi",INDEX(Test!$C$10:$C$249,MATCH(C12,Test!$C$10:$C$249,0)+F12,1)),"")</f>
        <v>brak odpowiedzi</v>
      </c>
      <c r="H12" s="264"/>
      <c r="I12" s="264"/>
      <c r="J12" s="264"/>
      <c r="K12" s="264"/>
      <c r="L12" s="264"/>
      <c r="O12" s="255">
        <v>11</v>
      </c>
      <c r="P12" s="124" t="b">
        <v>0</v>
      </c>
      <c r="Q12" s="257" t="str">
        <f>IF(P12=TRUE,VLOOKUP(O12,Umiejetnosci!$A$6:$J$25,3,0),"")</f>
        <v/>
      </c>
      <c r="R12" s="255" t="str">
        <f t="shared" si="0"/>
        <v/>
      </c>
      <c r="Z12" s="258"/>
    </row>
    <row r="13" spans="1:45" s="123" customFormat="1" ht="29.25" customHeight="1" x14ac:dyDescent="0.25">
      <c r="A13" s="265"/>
      <c r="B13" s="264"/>
      <c r="C13" s="265"/>
      <c r="D13" s="264"/>
      <c r="E13" s="264"/>
      <c r="F13" s="124">
        <v>0</v>
      </c>
      <c r="G13" s="250" t="str">
        <f>IFERROR(IF(F13=0,"brak odpowiedzi",INDEX(Test!$C$10:$C$249,MATCH(C13,Test!$C$10:$C$249,0)+F13,1)),"")</f>
        <v>brak odpowiedzi</v>
      </c>
      <c r="H13" s="264"/>
      <c r="I13" s="264"/>
      <c r="J13" s="264"/>
      <c r="K13" s="264"/>
      <c r="L13" s="264"/>
      <c r="O13" s="255">
        <v>12</v>
      </c>
      <c r="P13" s="124" t="b">
        <v>0</v>
      </c>
      <c r="Q13" s="257" t="str">
        <f>IF(P13=TRUE,VLOOKUP(O13,Umiejetnosci!$A$6:$J$25,3,0),"")</f>
        <v/>
      </c>
      <c r="R13" s="255" t="str">
        <f t="shared" si="0"/>
        <v/>
      </c>
      <c r="Z13" s="258"/>
    </row>
    <row r="14" spans="1:45" s="123" customFormat="1" ht="29.25" customHeight="1" x14ac:dyDescent="0.25">
      <c r="A14" s="265"/>
      <c r="B14" s="264"/>
      <c r="C14" s="265"/>
      <c r="D14" s="264"/>
      <c r="E14" s="264"/>
      <c r="F14" s="124">
        <v>0</v>
      </c>
      <c r="G14" s="250" t="str">
        <f>IFERROR(IF(F14=0,"brak odpowiedzi",INDEX(Test!$C$10:$C$249,MATCH(C14,Test!$C$10:$C$249,0)+F14,1)),"")</f>
        <v>brak odpowiedzi</v>
      </c>
      <c r="H14" s="264"/>
      <c r="I14" s="264"/>
      <c r="J14" s="264"/>
      <c r="K14" s="264"/>
      <c r="L14" s="264"/>
      <c r="O14" s="255">
        <v>13</v>
      </c>
      <c r="P14" s="124" t="b">
        <v>0</v>
      </c>
      <c r="Q14" s="257" t="str">
        <f>IF(P14=TRUE,VLOOKUP(O14,Umiejetnosci!$A$6:$J$25,3,0),"")</f>
        <v/>
      </c>
      <c r="R14" s="255" t="str">
        <f t="shared" si="0"/>
        <v/>
      </c>
      <c r="Z14" s="258"/>
    </row>
    <row r="15" spans="1:45" s="123" customFormat="1" ht="29.25" customHeight="1" x14ac:dyDescent="0.25">
      <c r="A15" s="265"/>
      <c r="B15" s="264"/>
      <c r="C15" s="265"/>
      <c r="D15" s="264"/>
      <c r="E15" s="264"/>
      <c r="F15" s="124">
        <v>0</v>
      </c>
      <c r="G15" s="250" t="str">
        <f>IFERROR(IF(F15=0,"brak odpowiedzi",INDEX(Test!$C$10:$C$249,MATCH(C15,Test!$C$10:$C$249,0)+F15,1)),"")</f>
        <v>brak odpowiedzi</v>
      </c>
      <c r="H15" s="264"/>
      <c r="I15" s="264"/>
      <c r="J15" s="264"/>
      <c r="K15" s="264"/>
      <c r="L15" s="264"/>
      <c r="O15" s="255">
        <v>14</v>
      </c>
      <c r="P15" s="124" t="b">
        <v>0</v>
      </c>
      <c r="Q15" s="257" t="str">
        <f>IF(P15=TRUE,VLOOKUP(O15,Umiejetnosci!$A$6:$J$25,3,0),"")</f>
        <v/>
      </c>
      <c r="R15" s="255" t="str">
        <f t="shared" si="0"/>
        <v/>
      </c>
      <c r="Z15" s="258"/>
    </row>
    <row r="16" spans="1:45" s="123" customFormat="1" ht="29.25" customHeight="1" x14ac:dyDescent="0.25">
      <c r="A16" s="265"/>
      <c r="B16" s="264"/>
      <c r="C16" s="265"/>
      <c r="D16" s="264"/>
      <c r="E16" s="264"/>
      <c r="F16" s="124">
        <v>0</v>
      </c>
      <c r="G16" s="250" t="str">
        <f>IFERROR(IF(F16=0,"brak odpowiedzi",INDEX(Test!$C$10:$C$249,MATCH(C16,Test!$C$10:$C$249,0)+F16,1)),"")</f>
        <v>brak odpowiedzi</v>
      </c>
      <c r="H16" s="264"/>
      <c r="I16" s="264"/>
      <c r="J16" s="264"/>
      <c r="K16" s="264"/>
      <c r="L16" s="264"/>
      <c r="O16" s="255">
        <v>15</v>
      </c>
      <c r="P16" s="124" t="b">
        <v>0</v>
      </c>
      <c r="Q16" s="257" t="str">
        <f>IF(P16=TRUE,VLOOKUP(O16,Umiejetnosci!$A$6:$J$25,3,0),"")</f>
        <v/>
      </c>
      <c r="R16" s="255" t="str">
        <f t="shared" si="0"/>
        <v/>
      </c>
      <c r="Z16" s="258"/>
    </row>
    <row r="17" spans="1:26" s="123" customFormat="1" ht="29.25" customHeight="1" x14ac:dyDescent="0.25">
      <c r="A17" s="265"/>
      <c r="B17" s="264"/>
      <c r="C17" s="265"/>
      <c r="D17" s="264"/>
      <c r="E17" s="264"/>
      <c r="F17" s="124">
        <v>0</v>
      </c>
      <c r="G17" s="250" t="str">
        <f>IFERROR(IF(F17=0,"brak odpowiedzi",INDEX(Test!$C$10:$C$249,MATCH(C17,Test!$C$10:$C$249,0)+F17,1)),"")</f>
        <v>brak odpowiedzi</v>
      </c>
      <c r="H17" s="264"/>
      <c r="I17" s="264"/>
      <c r="J17" s="264"/>
      <c r="K17" s="264"/>
      <c r="L17" s="264"/>
      <c r="O17" s="255">
        <v>16</v>
      </c>
      <c r="P17" s="124" t="b">
        <v>0</v>
      </c>
      <c r="Q17" s="257" t="str">
        <f>IF(P17=TRUE,VLOOKUP(O17,Umiejetnosci!$A$6:$J$25,3,0),"")</f>
        <v/>
      </c>
      <c r="R17" s="255" t="str">
        <f t="shared" si="0"/>
        <v/>
      </c>
      <c r="Z17" s="258"/>
    </row>
    <row r="18" spans="1:26" s="123" customFormat="1" ht="29.25" customHeight="1" x14ac:dyDescent="0.25">
      <c r="A18" s="265"/>
      <c r="B18" s="264"/>
      <c r="C18" s="265"/>
      <c r="D18" s="264"/>
      <c r="E18" s="264"/>
      <c r="F18" s="124">
        <v>0</v>
      </c>
      <c r="G18" s="250" t="str">
        <f>IFERROR(IF(F18=0,"brak odpowiedzi",INDEX(Test!$C$10:$C$249,MATCH(C18,Test!$C$10:$C$249,0)+F18,1)),"")</f>
        <v>brak odpowiedzi</v>
      </c>
      <c r="H18" s="264"/>
      <c r="I18" s="264"/>
      <c r="J18" s="264"/>
      <c r="K18" s="264"/>
      <c r="L18" s="264"/>
      <c r="O18" s="255">
        <v>17</v>
      </c>
      <c r="P18" s="124" t="b">
        <v>0</v>
      </c>
      <c r="Q18" s="257" t="str">
        <f>IF(P18=TRUE,VLOOKUP(O18,Umiejetnosci!$A$6:$J$25,3,0),"")</f>
        <v/>
      </c>
      <c r="R18" s="255" t="str">
        <f t="shared" si="0"/>
        <v/>
      </c>
      <c r="Z18" s="258"/>
    </row>
    <row r="19" spans="1:26" s="123" customFormat="1" ht="29.25" customHeight="1" x14ac:dyDescent="0.25">
      <c r="A19" s="265"/>
      <c r="B19" s="264"/>
      <c r="C19" s="265"/>
      <c r="D19" s="264"/>
      <c r="E19" s="264"/>
      <c r="F19" s="124">
        <v>0</v>
      </c>
      <c r="G19" s="250" t="str">
        <f>IFERROR(IF(F19=0,"brak odpowiedzi",INDEX(Test!$C$10:$C$249,MATCH(C19,Test!$C$10:$C$249,0)+F19,1)),"")</f>
        <v>brak odpowiedzi</v>
      </c>
      <c r="H19" s="264"/>
      <c r="I19" s="264"/>
      <c r="J19" s="264"/>
      <c r="K19" s="264"/>
      <c r="L19" s="264"/>
      <c r="O19" s="255">
        <v>18</v>
      </c>
      <c r="P19" s="124" t="b">
        <v>0</v>
      </c>
      <c r="Q19" s="257" t="str">
        <f>IF(P19=TRUE,VLOOKUP(O19,Umiejetnosci!$A$6:$J$25,3,0),"")</f>
        <v/>
      </c>
      <c r="R19" s="255" t="str">
        <f t="shared" si="0"/>
        <v/>
      </c>
      <c r="Z19" s="258"/>
    </row>
    <row r="20" spans="1:26" s="123" customFormat="1" ht="29.25" customHeight="1" x14ac:dyDescent="0.25">
      <c r="A20" s="265"/>
      <c r="B20" s="264"/>
      <c r="C20" s="265"/>
      <c r="D20" s="264"/>
      <c r="E20" s="264"/>
      <c r="F20" s="124">
        <v>0</v>
      </c>
      <c r="G20" s="250" t="str">
        <f>IFERROR(IF(F20=0,"brak odpowiedzi",INDEX(Test!$C$10:$C$249,MATCH(C20,Test!$C$10:$C$249,0)+F20,1)),"")</f>
        <v>brak odpowiedzi</v>
      </c>
      <c r="H20" s="264"/>
      <c r="I20" s="264"/>
      <c r="J20" s="264"/>
      <c r="K20" s="264"/>
      <c r="L20" s="264"/>
      <c r="O20" s="255">
        <v>19</v>
      </c>
      <c r="P20" s="124" t="b">
        <v>0</v>
      </c>
      <c r="Q20" s="257" t="str">
        <f>IF(P20=TRUE,VLOOKUP(O20,Umiejetnosci!$A$6:$J$25,3,0),"")</f>
        <v/>
      </c>
      <c r="R20" s="255" t="str">
        <f t="shared" si="0"/>
        <v/>
      </c>
      <c r="Z20" s="258"/>
    </row>
    <row r="21" spans="1:26" s="123" customFormat="1" ht="29.25" customHeight="1" x14ac:dyDescent="0.25">
      <c r="A21" s="265"/>
      <c r="B21" s="264"/>
      <c r="C21" s="265"/>
      <c r="D21" s="264"/>
      <c r="E21" s="264"/>
      <c r="F21" s="124">
        <v>0</v>
      </c>
      <c r="G21" s="250" t="str">
        <f>IFERROR(IF(F21=0,"brak odpowiedzi",INDEX(Test!$C$10:$C$249,MATCH(C21,Test!$C$10:$C$249,0)+F21,1)),"")</f>
        <v>brak odpowiedzi</v>
      </c>
      <c r="H21" s="264"/>
      <c r="I21" s="264"/>
      <c r="J21" s="264"/>
      <c r="K21" s="264"/>
      <c r="L21" s="264"/>
      <c r="O21" s="255">
        <v>20</v>
      </c>
      <c r="P21" s="124" t="b">
        <v>0</v>
      </c>
      <c r="Q21" s="257" t="str">
        <f>IF(P21=TRUE,VLOOKUP(O21,Umiejetnosci!$A$6:$J$25,3,0),"")</f>
        <v/>
      </c>
      <c r="R21" s="255" t="str">
        <f t="shared" si="0"/>
        <v/>
      </c>
      <c r="Z21" s="258"/>
    </row>
    <row r="22" spans="1:26" s="123" customFormat="1" ht="29.25" customHeight="1" x14ac:dyDescent="0.25">
      <c r="A22" s="265"/>
      <c r="B22" s="264"/>
      <c r="C22" s="265"/>
      <c r="D22" s="264"/>
      <c r="E22" s="264"/>
      <c r="F22" s="124">
        <v>0</v>
      </c>
      <c r="G22" s="250" t="str">
        <f>IFERROR(IF(F22=0,"brak odpowiedzi",INDEX(Test!$C$10:$C$249,MATCH(C22,Test!$C$10:$C$249,0)+F22,1)),"")</f>
        <v>brak odpowiedzi</v>
      </c>
      <c r="H22" s="264"/>
      <c r="I22" s="264"/>
      <c r="J22" s="264"/>
      <c r="K22" s="264"/>
      <c r="L22" s="264"/>
      <c r="Z22" s="258"/>
    </row>
    <row r="23" spans="1:26" s="123" customFormat="1" ht="29.25" customHeight="1" x14ac:dyDescent="0.25">
      <c r="A23" s="265"/>
      <c r="B23" s="264"/>
      <c r="C23" s="265"/>
      <c r="D23" s="264"/>
      <c r="E23" s="264"/>
      <c r="F23" s="124">
        <v>0</v>
      </c>
      <c r="G23" s="250" t="str">
        <f>IFERROR(IF(F23=0,"brak odpowiedzi",INDEX(Test!$C$10:$C$249,MATCH(C23,Test!$C$10:$C$249,0)+F23,1)),"")</f>
        <v>brak odpowiedzi</v>
      </c>
      <c r="H23" s="264"/>
      <c r="I23" s="264"/>
      <c r="J23" s="264"/>
      <c r="K23" s="264"/>
      <c r="L23" s="264"/>
      <c r="Z23" s="258"/>
    </row>
    <row r="24" spans="1:26" s="123" customFormat="1" ht="29.25" customHeight="1" x14ac:dyDescent="0.25">
      <c r="A24" s="265"/>
      <c r="B24" s="264"/>
      <c r="C24" s="265"/>
      <c r="D24" s="264"/>
      <c r="E24" s="264"/>
      <c r="F24" s="124">
        <v>0</v>
      </c>
      <c r="G24" s="250" t="str">
        <f>IFERROR(IF(F24=0,"brak odpowiedzi",INDEX(Test!$C$10:$C$249,MATCH(C24,Test!$C$10:$C$249,0)+F24,1)),"")</f>
        <v>brak odpowiedzi</v>
      </c>
      <c r="H24" s="264"/>
      <c r="I24" s="264"/>
      <c r="J24" s="264"/>
      <c r="K24" s="264"/>
      <c r="L24" s="264"/>
      <c r="Z24" s="258"/>
    </row>
    <row r="25" spans="1:26" s="123" customFormat="1" ht="29.25" customHeight="1" x14ac:dyDescent="0.25">
      <c r="A25" s="265"/>
      <c r="B25" s="264"/>
      <c r="C25" s="265"/>
      <c r="D25" s="264"/>
      <c r="E25" s="264"/>
      <c r="F25" s="124">
        <v>0</v>
      </c>
      <c r="G25" s="250" t="str">
        <f>IFERROR(IF(F25=0,"brak odpowiedzi",INDEX(Test!$C$10:$C$249,MATCH(C25,Test!$C$10:$C$249,0)+F25,1)),"")</f>
        <v>brak odpowiedzi</v>
      </c>
      <c r="H25" s="264"/>
      <c r="I25" s="264"/>
      <c r="J25" s="264"/>
      <c r="K25" s="264"/>
      <c r="L25" s="264"/>
      <c r="Z25" s="258"/>
    </row>
    <row r="26" spans="1:26" s="123" customFormat="1" ht="29.25" customHeight="1" x14ac:dyDescent="0.25">
      <c r="A26" s="265"/>
      <c r="B26" s="264"/>
      <c r="C26" s="265"/>
      <c r="D26" s="264"/>
      <c r="E26" s="264"/>
      <c r="F26" s="124">
        <v>0</v>
      </c>
      <c r="G26" s="250" t="str">
        <f>IFERROR(IF(F26=0,"brak odpowiedzi",INDEX(Test!$C$10:$C$249,MATCH(C26,Test!$C$10:$C$249,0)+F26,1)),"")</f>
        <v>brak odpowiedzi</v>
      </c>
      <c r="H26" s="264"/>
      <c r="I26" s="264"/>
      <c r="J26" s="264"/>
      <c r="K26" s="264"/>
      <c r="L26" s="264"/>
      <c r="Z26" s="258"/>
    </row>
    <row r="27" spans="1:26" s="123" customFormat="1" ht="29.25" customHeight="1" x14ac:dyDescent="0.25">
      <c r="A27" s="265"/>
      <c r="B27" s="264"/>
      <c r="C27" s="265"/>
      <c r="D27" s="264"/>
      <c r="E27" s="264"/>
      <c r="F27" s="124">
        <v>0</v>
      </c>
      <c r="G27" s="250" t="str">
        <f>IFERROR(IF(F27=0,"brak odpowiedzi",INDEX(Test!$C$10:$C$249,MATCH(C27,Test!$C$10:$C$249,0)+F27,1)),"")</f>
        <v>brak odpowiedzi</v>
      </c>
      <c r="H27" s="264"/>
      <c r="I27" s="264"/>
      <c r="J27" s="264"/>
      <c r="K27" s="264"/>
      <c r="L27" s="264"/>
      <c r="Z27" s="258"/>
    </row>
    <row r="28" spans="1:26" s="123" customFormat="1" ht="29.25" customHeight="1" x14ac:dyDescent="0.25">
      <c r="A28" s="265"/>
      <c r="B28" s="264"/>
      <c r="C28" s="265"/>
      <c r="D28" s="264"/>
      <c r="E28" s="264"/>
      <c r="F28" s="124">
        <v>0</v>
      </c>
      <c r="G28" s="250" t="str">
        <f>IFERROR(IF(F28=0,"brak odpowiedzi",INDEX(Test!$C$10:$C$249,MATCH(C28,Test!$C$10:$C$249,0)+F28,1)),"")</f>
        <v>brak odpowiedzi</v>
      </c>
      <c r="H28" s="264"/>
      <c r="I28" s="264"/>
      <c r="J28" s="264"/>
      <c r="K28" s="264"/>
      <c r="L28" s="264"/>
      <c r="Z28" s="258"/>
    </row>
    <row r="29" spans="1:26" s="123" customFormat="1" ht="29.25" customHeight="1" x14ac:dyDescent="0.25">
      <c r="A29" s="265"/>
      <c r="B29" s="264"/>
      <c r="C29" s="265"/>
      <c r="D29" s="264"/>
      <c r="E29" s="264"/>
      <c r="F29" s="124">
        <v>0</v>
      </c>
      <c r="G29" s="250" t="str">
        <f>IFERROR(IF(F29=0,"brak odpowiedzi",INDEX(Test!$C$10:$C$249,MATCH(C29,Test!$C$10:$C$249,0)+F29,1)),"")</f>
        <v>brak odpowiedzi</v>
      </c>
      <c r="H29" s="264"/>
      <c r="I29" s="264"/>
      <c r="J29" s="264"/>
      <c r="K29" s="264"/>
      <c r="L29" s="264"/>
      <c r="Z29" s="258"/>
    </row>
    <row r="30" spans="1:26" s="123" customFormat="1" ht="29.25" customHeight="1" x14ac:dyDescent="0.25">
      <c r="A30" s="265"/>
      <c r="B30" s="264"/>
      <c r="C30" s="265"/>
      <c r="D30" s="264"/>
      <c r="E30" s="264"/>
      <c r="F30" s="124">
        <v>0</v>
      </c>
      <c r="G30" s="250" t="str">
        <f>IFERROR(IF(F30=0,"brak odpowiedzi",INDEX(Test!$C$10:$C$249,MATCH(C30,Test!$C$10:$C$249,0)+F30,1)),"")</f>
        <v>brak odpowiedzi</v>
      </c>
      <c r="H30" s="264"/>
      <c r="I30" s="264"/>
      <c r="J30" s="264"/>
      <c r="K30" s="264"/>
      <c r="L30" s="264"/>
      <c r="Z30" s="258"/>
    </row>
    <row r="31" spans="1:26" s="123" customFormat="1" ht="29.25" customHeight="1" x14ac:dyDescent="0.25">
      <c r="A31" s="265"/>
      <c r="B31" s="264"/>
      <c r="C31" s="265"/>
      <c r="D31" s="264"/>
      <c r="E31" s="264"/>
      <c r="F31" s="124">
        <v>0</v>
      </c>
      <c r="G31" s="250" t="str">
        <f>IFERROR(IF(F31=0,"brak odpowiedzi",INDEX(Test!$C$10:$C$249,MATCH(C31,Test!$C$10:$C$249,0)+F31,1)),"")</f>
        <v>brak odpowiedzi</v>
      </c>
      <c r="H31" s="264"/>
      <c r="I31" s="264"/>
      <c r="J31" s="264"/>
      <c r="K31" s="264"/>
      <c r="L31" s="264"/>
      <c r="Z31" s="258"/>
    </row>
    <row r="32" spans="1:26" s="123" customFormat="1" ht="29.25" customHeight="1" x14ac:dyDescent="0.25">
      <c r="A32" s="265"/>
      <c r="B32" s="264"/>
      <c r="C32" s="265"/>
      <c r="D32" s="264"/>
      <c r="E32" s="264"/>
      <c r="F32" s="124">
        <v>0</v>
      </c>
      <c r="G32" s="250" t="str">
        <f>IFERROR(IF(F32=0,"brak odpowiedzi",INDEX(Test!$C$10:$C$249,MATCH(C32,Test!$C$10:$C$249,0)+F32,1)),"")</f>
        <v>brak odpowiedzi</v>
      </c>
      <c r="H32" s="264"/>
      <c r="I32" s="264"/>
      <c r="J32" s="264"/>
      <c r="K32" s="264"/>
      <c r="L32" s="264"/>
      <c r="Z32" s="258"/>
    </row>
    <row r="33" spans="1:26" s="123" customFormat="1" ht="29.25" customHeight="1" x14ac:dyDescent="0.25">
      <c r="A33" s="265"/>
      <c r="B33" s="264"/>
      <c r="C33" s="265"/>
      <c r="D33" s="264"/>
      <c r="E33" s="264"/>
      <c r="F33" s="124">
        <v>0</v>
      </c>
      <c r="G33" s="250" t="str">
        <f>IFERROR(IF(F33=0,"brak odpowiedzi",INDEX(Test!$C$10:$C$249,MATCH(C33,Test!$C$10:$C$249,0)+F33,1)),"")</f>
        <v>brak odpowiedzi</v>
      </c>
      <c r="H33" s="264"/>
      <c r="I33" s="264"/>
      <c r="J33" s="264"/>
      <c r="K33" s="264"/>
      <c r="L33" s="264"/>
      <c r="Z33" s="258"/>
    </row>
    <row r="34" spans="1:26" s="123" customFormat="1" ht="29.25" customHeight="1" x14ac:dyDescent="0.25">
      <c r="A34" s="265"/>
      <c r="B34" s="264"/>
      <c r="C34" s="265"/>
      <c r="D34" s="264"/>
      <c r="E34" s="264"/>
      <c r="F34" s="124">
        <v>0</v>
      </c>
      <c r="G34" s="250" t="str">
        <f>IFERROR(IF(F34=0,"brak odpowiedzi",INDEX(Test!$C$10:$C$249,MATCH(C34,Test!$C$10:$C$249,0)+F34,1)),"")</f>
        <v>brak odpowiedzi</v>
      </c>
      <c r="H34" s="264"/>
      <c r="I34" s="264"/>
      <c r="J34" s="264"/>
      <c r="K34" s="264"/>
      <c r="L34" s="264"/>
      <c r="Z34" s="258"/>
    </row>
    <row r="35" spans="1:26" s="123" customFormat="1" ht="29.25" customHeight="1" x14ac:dyDescent="0.25">
      <c r="A35" s="265"/>
      <c r="B35" s="264"/>
      <c r="C35" s="265"/>
      <c r="D35" s="264"/>
      <c r="E35" s="264"/>
      <c r="F35" s="124">
        <v>0</v>
      </c>
      <c r="G35" s="250" t="str">
        <f>IFERROR(IF(F35=0,"brak odpowiedzi",INDEX(Test!$C$10:$C$249,MATCH(C35,Test!$C$10:$C$249,0)+F35,1)),"")</f>
        <v>brak odpowiedzi</v>
      </c>
      <c r="H35" s="264"/>
      <c r="I35" s="264"/>
      <c r="J35" s="264"/>
      <c r="K35" s="264"/>
      <c r="L35" s="264"/>
      <c r="Z35" s="258"/>
    </row>
    <row r="36" spans="1:26" s="123" customFormat="1" ht="29.25" customHeight="1" x14ac:dyDescent="0.25">
      <c r="A36" s="265"/>
      <c r="B36" s="264"/>
      <c r="C36" s="265"/>
      <c r="D36" s="264"/>
      <c r="E36" s="264"/>
      <c r="F36" s="124">
        <v>0</v>
      </c>
      <c r="G36" s="250" t="str">
        <f>IFERROR(IF(F36=0,"brak odpowiedzi",INDEX(Test!$C$10:$C$249,MATCH(C36,Test!$C$10:$C$249,0)+F36,1)),"")</f>
        <v>brak odpowiedzi</v>
      </c>
      <c r="H36" s="264"/>
      <c r="I36" s="264"/>
      <c r="J36" s="264"/>
      <c r="K36" s="264"/>
      <c r="L36" s="264"/>
      <c r="Z36" s="258"/>
    </row>
    <row r="37" spans="1:26" s="123" customFormat="1" ht="29.25" customHeight="1" x14ac:dyDescent="0.25">
      <c r="A37" s="265"/>
      <c r="B37" s="264"/>
      <c r="C37" s="265"/>
      <c r="D37" s="264"/>
      <c r="E37" s="264"/>
      <c r="F37" s="124">
        <v>0</v>
      </c>
      <c r="G37" s="250" t="str">
        <f>IFERROR(IF(F37=0,"brak odpowiedzi",INDEX(Test!$C$10:$C$249,MATCH(C37,Test!$C$10:$C$249,0)+F37,1)),"")</f>
        <v>brak odpowiedzi</v>
      </c>
      <c r="H37" s="264"/>
      <c r="I37" s="264"/>
      <c r="J37" s="264"/>
      <c r="K37" s="264"/>
      <c r="L37" s="264"/>
      <c r="Z37" s="258"/>
    </row>
    <row r="38" spans="1:26" s="123" customFormat="1" ht="29.25" customHeight="1" x14ac:dyDescent="0.25">
      <c r="A38" s="265"/>
      <c r="B38" s="264"/>
      <c r="C38" s="265"/>
      <c r="D38" s="264"/>
      <c r="E38" s="264"/>
      <c r="F38" s="124">
        <v>0</v>
      </c>
      <c r="G38" s="250" t="str">
        <f>IFERROR(IF(F38=0,"brak odpowiedzi",INDEX(Test!$C$10:$C$249,MATCH(C38,Test!$C$10:$C$249,0)+F38,1)),"")</f>
        <v>brak odpowiedzi</v>
      </c>
      <c r="H38" s="264"/>
      <c r="I38" s="264"/>
      <c r="J38" s="264"/>
      <c r="K38" s="264"/>
      <c r="L38" s="264"/>
      <c r="Z38" s="258"/>
    </row>
    <row r="39" spans="1:26" s="123" customFormat="1" ht="29.25" customHeight="1" x14ac:dyDescent="0.25">
      <c r="A39" s="265"/>
      <c r="B39" s="264"/>
      <c r="C39" s="265"/>
      <c r="D39" s="264"/>
      <c r="E39" s="264"/>
      <c r="F39" s="124">
        <v>0</v>
      </c>
      <c r="G39" s="250" t="str">
        <f>IFERROR(IF(F39=0,"brak odpowiedzi",INDEX(Test!$C$10:$C$249,MATCH(C39,Test!$C$10:$C$249,0)+F39,1)),"")</f>
        <v>brak odpowiedzi</v>
      </c>
      <c r="H39" s="264"/>
      <c r="I39" s="264"/>
      <c r="J39" s="264"/>
      <c r="K39" s="264"/>
      <c r="L39" s="264"/>
      <c r="Z39" s="258"/>
    </row>
    <row r="40" spans="1:26" s="123" customFormat="1" ht="29.25" customHeight="1" x14ac:dyDescent="0.25">
      <c r="A40" s="265"/>
      <c r="B40" s="264"/>
      <c r="C40" s="265"/>
      <c r="D40" s="264"/>
      <c r="E40" s="264"/>
      <c r="F40" s="124">
        <v>0</v>
      </c>
      <c r="G40" s="250" t="str">
        <f>IFERROR(IF(F40=0,"brak odpowiedzi",INDEX(Test!$C$10:$C$249,MATCH(C40,Test!$C$10:$C$249,0)+F40,1)),"")</f>
        <v>brak odpowiedzi</v>
      </c>
      <c r="H40" s="264"/>
      <c r="I40" s="264"/>
      <c r="J40" s="264"/>
      <c r="K40" s="264"/>
      <c r="L40" s="264"/>
      <c r="Z40" s="258"/>
    </row>
    <row r="41" spans="1:26" s="123" customFormat="1" ht="29.25" customHeight="1" thickBot="1" x14ac:dyDescent="0.3">
      <c r="A41" s="265"/>
      <c r="B41" s="264"/>
      <c r="C41" s="265"/>
      <c r="D41" s="264"/>
      <c r="E41" s="264"/>
      <c r="F41" s="125">
        <v>0</v>
      </c>
      <c r="G41" s="251" t="str">
        <f>IFERROR(IF(F41=0,"brak odpowiedzi",INDEX(Test!$C$10:$C$249,MATCH(C41,Test!$C$10:$C$249,0)+F41,1)),"")</f>
        <v>brak odpowiedzi</v>
      </c>
      <c r="H41" s="264"/>
      <c r="I41" s="264"/>
      <c r="J41" s="264"/>
      <c r="K41" s="264"/>
      <c r="L41" s="264"/>
      <c r="Z41" s="258"/>
    </row>
    <row r="42" spans="1:26" s="123" customFormat="1" ht="42.75" customHeight="1" x14ac:dyDescent="0.25">
      <c r="A42" s="126"/>
      <c r="B42" s="127"/>
      <c r="C42" s="126"/>
      <c r="D42" s="127"/>
      <c r="E42" s="127"/>
      <c r="F42" s="127"/>
      <c r="G42" s="127"/>
      <c r="H42" s="127"/>
      <c r="I42" s="127"/>
      <c r="J42" s="127"/>
      <c r="K42" s="127"/>
      <c r="L42" s="127"/>
    </row>
    <row r="43" spans="1:26" s="123" customFormat="1" ht="42.75" customHeight="1" x14ac:dyDescent="0.25">
      <c r="A43" s="126"/>
      <c r="B43" s="127"/>
      <c r="C43" s="126"/>
      <c r="D43" s="127"/>
      <c r="E43" s="127"/>
      <c r="F43" s="127"/>
      <c r="G43" s="127"/>
      <c r="H43" s="127"/>
      <c r="I43" s="127"/>
      <c r="J43" s="127"/>
      <c r="K43" s="127"/>
      <c r="L43" s="127"/>
    </row>
    <row r="44" spans="1:26" s="123" customFormat="1" ht="42.75" customHeight="1" x14ac:dyDescent="0.25">
      <c r="A44" s="126"/>
      <c r="B44" s="127"/>
      <c r="C44" s="126"/>
      <c r="D44" s="127"/>
      <c r="E44" s="127"/>
      <c r="F44" s="127"/>
      <c r="G44" s="127"/>
      <c r="H44" s="127"/>
      <c r="I44" s="127"/>
      <c r="J44" s="127"/>
      <c r="K44" s="127"/>
      <c r="L44" s="127"/>
    </row>
    <row r="45" spans="1:26" s="123" customFormat="1" ht="42.75" customHeight="1" x14ac:dyDescent="0.25">
      <c r="A45" s="126"/>
      <c r="B45" s="127"/>
      <c r="C45" s="126"/>
      <c r="D45" s="127"/>
      <c r="E45" s="127"/>
      <c r="F45" s="127"/>
      <c r="G45" s="127"/>
      <c r="H45" s="127"/>
      <c r="I45" s="127"/>
      <c r="J45" s="127"/>
      <c r="K45" s="127"/>
      <c r="L45" s="127"/>
    </row>
    <row r="46" spans="1:26" s="123" customFormat="1" ht="42.75" customHeight="1" x14ac:dyDescent="0.25">
      <c r="A46" s="126"/>
      <c r="B46" s="127"/>
      <c r="C46" s="126"/>
      <c r="D46" s="127"/>
      <c r="E46" s="127"/>
      <c r="F46" s="127"/>
      <c r="G46" s="127"/>
      <c r="H46" s="127"/>
      <c r="I46" s="127"/>
      <c r="J46" s="127"/>
      <c r="K46" s="127"/>
      <c r="L46" s="127"/>
    </row>
    <row r="47" spans="1:26" s="123" customFormat="1" ht="42.75" customHeight="1" x14ac:dyDescent="0.25">
      <c r="A47" s="126"/>
      <c r="B47" s="127"/>
      <c r="C47" s="126"/>
      <c r="D47" s="127"/>
      <c r="E47" s="127"/>
      <c r="F47" s="127"/>
      <c r="G47" s="127"/>
      <c r="H47" s="127"/>
      <c r="I47" s="127"/>
      <c r="J47" s="127"/>
      <c r="K47" s="127"/>
      <c r="L47" s="127"/>
    </row>
    <row r="48" spans="1:26" s="123" customFormat="1" ht="42.75" customHeight="1" x14ac:dyDescent="0.25">
      <c r="A48" s="126"/>
      <c r="B48" s="127"/>
      <c r="C48" s="126"/>
      <c r="D48" s="127"/>
      <c r="E48" s="127"/>
      <c r="F48" s="127"/>
      <c r="G48" s="127"/>
      <c r="H48" s="127"/>
      <c r="I48" s="127"/>
      <c r="J48" s="127"/>
      <c r="K48" s="127"/>
      <c r="L48" s="127"/>
    </row>
    <row r="49" spans="1:12" s="123" customFormat="1" ht="42.75" customHeight="1" x14ac:dyDescent="0.25">
      <c r="A49" s="126"/>
      <c r="B49" s="127"/>
      <c r="C49" s="126"/>
      <c r="D49" s="127"/>
      <c r="E49" s="127"/>
      <c r="F49" s="127"/>
      <c r="G49" s="127"/>
      <c r="H49" s="127"/>
      <c r="I49" s="127"/>
      <c r="J49" s="127"/>
      <c r="K49" s="127"/>
      <c r="L49" s="127"/>
    </row>
    <row r="50" spans="1:12" s="123" customFormat="1" ht="42.75" hidden="1" customHeight="1" x14ac:dyDescent="0.25">
      <c r="A50" s="126"/>
      <c r="B50" s="127"/>
      <c r="C50" s="126"/>
      <c r="D50" s="127"/>
      <c r="E50" s="127"/>
      <c r="F50" s="127"/>
      <c r="G50" s="127"/>
      <c r="H50" s="127"/>
      <c r="I50" s="127"/>
      <c r="J50" s="127"/>
      <c r="K50" s="127"/>
      <c r="L50" s="127"/>
    </row>
    <row r="51" spans="1:12" s="123" customFormat="1" ht="42.75" hidden="1" customHeight="1" x14ac:dyDescent="0.25">
      <c r="A51" s="126"/>
      <c r="B51" s="127"/>
      <c r="C51" s="126"/>
      <c r="D51" s="127"/>
      <c r="E51" s="127"/>
      <c r="F51" s="127"/>
      <c r="G51" s="127"/>
      <c r="H51" s="127"/>
      <c r="I51" s="127"/>
      <c r="J51" s="127"/>
      <c r="K51" s="127"/>
      <c r="L51" s="127"/>
    </row>
    <row r="52" spans="1:12" s="123" customFormat="1" ht="42.75" hidden="1" customHeight="1" x14ac:dyDescent="0.25">
      <c r="A52" s="126"/>
      <c r="B52" s="127"/>
      <c r="C52" s="126"/>
      <c r="D52" s="127"/>
      <c r="E52" s="127"/>
      <c r="F52" s="127"/>
      <c r="G52" s="127"/>
      <c r="H52" s="127"/>
      <c r="I52" s="127"/>
      <c r="J52" s="127"/>
      <c r="K52" s="127"/>
      <c r="L52" s="127"/>
    </row>
    <row r="53" spans="1:12" s="123" customFormat="1" ht="42.75" hidden="1" customHeight="1" x14ac:dyDescent="0.25">
      <c r="A53" s="126"/>
      <c r="B53" s="127"/>
      <c r="C53" s="126"/>
      <c r="D53" s="127"/>
      <c r="E53" s="127"/>
      <c r="F53" s="127"/>
      <c r="G53" s="127"/>
      <c r="H53" s="127"/>
      <c r="I53" s="127"/>
      <c r="J53" s="127"/>
      <c r="K53" s="127"/>
      <c r="L53" s="127"/>
    </row>
    <row r="54" spans="1:12" s="123" customFormat="1" ht="42.75" hidden="1" customHeight="1" x14ac:dyDescent="0.25">
      <c r="A54" s="126"/>
      <c r="B54" s="127"/>
      <c r="C54" s="126"/>
      <c r="D54" s="127"/>
      <c r="E54" s="127"/>
      <c r="F54" s="127"/>
      <c r="G54" s="127"/>
      <c r="H54" s="127"/>
      <c r="I54" s="127"/>
      <c r="J54" s="127"/>
      <c r="K54" s="127"/>
      <c r="L54" s="127"/>
    </row>
    <row r="55" spans="1:12" s="123" customFormat="1" ht="42.75" hidden="1" customHeight="1" x14ac:dyDescent="0.25">
      <c r="A55" s="126"/>
      <c r="B55" s="127"/>
      <c r="C55" s="126"/>
      <c r="D55" s="127"/>
      <c r="E55" s="127"/>
      <c r="F55" s="127"/>
      <c r="G55" s="127"/>
      <c r="H55" s="127"/>
      <c r="I55" s="127"/>
      <c r="J55" s="127"/>
      <c r="K55" s="127"/>
      <c r="L55" s="127"/>
    </row>
    <row r="56" spans="1:12" s="123" customFormat="1" ht="42.75" hidden="1" customHeight="1" x14ac:dyDescent="0.25">
      <c r="A56" s="126"/>
      <c r="B56" s="127"/>
      <c r="C56" s="126"/>
      <c r="D56" s="127"/>
      <c r="E56" s="127"/>
      <c r="F56" s="127"/>
      <c r="G56" s="127"/>
      <c r="H56" s="127"/>
      <c r="I56" s="127"/>
      <c r="J56" s="127"/>
      <c r="K56" s="127"/>
      <c r="L56" s="127"/>
    </row>
    <row r="57" spans="1:12" s="123" customFormat="1" ht="42.75" hidden="1" customHeight="1" x14ac:dyDescent="0.25">
      <c r="A57" s="126"/>
      <c r="B57" s="127"/>
      <c r="C57" s="126"/>
      <c r="D57" s="127"/>
      <c r="E57" s="127"/>
      <c r="F57" s="127"/>
      <c r="G57" s="127"/>
      <c r="H57" s="127"/>
      <c r="I57" s="127"/>
      <c r="J57" s="127"/>
      <c r="K57" s="127"/>
      <c r="L57" s="127"/>
    </row>
    <row r="58" spans="1:12" s="123" customFormat="1" ht="42.75" hidden="1" customHeight="1" x14ac:dyDescent="0.25">
      <c r="A58" s="126"/>
      <c r="B58" s="127"/>
      <c r="C58" s="126"/>
      <c r="D58" s="127"/>
      <c r="E58" s="127"/>
      <c r="F58" s="127"/>
      <c r="G58" s="127"/>
      <c r="H58" s="127"/>
      <c r="I58" s="127"/>
      <c r="J58" s="127"/>
      <c r="K58" s="127"/>
      <c r="L58" s="127"/>
    </row>
    <row r="59" spans="1:12" s="123" customFormat="1" ht="42.75" hidden="1" customHeight="1" x14ac:dyDescent="0.25">
      <c r="A59" s="126"/>
      <c r="B59" s="127"/>
      <c r="C59" s="126"/>
      <c r="D59" s="127"/>
      <c r="E59" s="127"/>
      <c r="F59" s="127"/>
      <c r="G59" s="127"/>
      <c r="H59" s="127"/>
      <c r="I59" s="127"/>
      <c r="J59" s="127"/>
      <c r="K59" s="127"/>
      <c r="L59" s="127"/>
    </row>
    <row r="60" spans="1:12" s="123" customFormat="1" ht="42.75" hidden="1" customHeight="1" x14ac:dyDescent="0.25">
      <c r="A60" s="126"/>
      <c r="B60" s="127"/>
      <c r="C60" s="126"/>
      <c r="D60" s="127"/>
      <c r="E60" s="127"/>
      <c r="F60" s="127"/>
      <c r="G60" s="127"/>
      <c r="H60" s="127"/>
      <c r="I60" s="127"/>
      <c r="J60" s="127"/>
      <c r="K60" s="127"/>
      <c r="L60" s="127"/>
    </row>
    <row r="61" spans="1:12" s="123" customFormat="1" ht="42.75" hidden="1" customHeight="1" x14ac:dyDescent="0.25">
      <c r="A61" s="126"/>
      <c r="B61" s="127"/>
      <c r="C61" s="126"/>
      <c r="D61" s="127"/>
      <c r="E61" s="127"/>
      <c r="F61" s="127"/>
      <c r="G61" s="127"/>
      <c r="H61" s="127"/>
      <c r="I61" s="127"/>
      <c r="J61" s="127"/>
      <c r="K61" s="127"/>
      <c r="L61" s="127"/>
    </row>
    <row r="62" spans="1:12" s="123" customFormat="1" ht="42.75" hidden="1" customHeight="1" x14ac:dyDescent="0.25">
      <c r="A62" s="126"/>
      <c r="B62" s="127"/>
      <c r="C62" s="126"/>
      <c r="D62" s="127"/>
      <c r="E62" s="127"/>
      <c r="F62" s="127"/>
      <c r="G62" s="127"/>
      <c r="H62" s="127"/>
      <c r="I62" s="127"/>
      <c r="J62" s="127"/>
      <c r="K62" s="127"/>
      <c r="L62" s="127"/>
    </row>
    <row r="63" spans="1:12" s="123" customFormat="1" ht="42.75" hidden="1" customHeight="1" x14ac:dyDescent="0.25">
      <c r="A63" s="126"/>
      <c r="B63" s="127"/>
      <c r="C63" s="126"/>
      <c r="D63" s="127"/>
      <c r="E63" s="127"/>
      <c r="F63" s="127"/>
      <c r="G63" s="127"/>
      <c r="H63" s="127"/>
      <c r="I63" s="127"/>
      <c r="J63" s="127"/>
      <c r="K63" s="127"/>
      <c r="L63" s="127"/>
    </row>
    <row r="64" spans="1:12" s="123" customFormat="1" ht="42.75" hidden="1" customHeight="1" x14ac:dyDescent="0.25">
      <c r="A64" s="126"/>
      <c r="B64" s="127"/>
      <c r="C64" s="126"/>
      <c r="D64" s="127"/>
      <c r="E64" s="127"/>
      <c r="F64" s="127"/>
      <c r="G64" s="127"/>
      <c r="H64" s="127"/>
      <c r="I64" s="127"/>
      <c r="J64" s="127"/>
      <c r="K64" s="127"/>
      <c r="L64" s="127"/>
    </row>
    <row r="65" spans="1:12" s="123" customFormat="1" ht="42.75" hidden="1" customHeight="1" x14ac:dyDescent="0.25">
      <c r="A65" s="126"/>
      <c r="B65" s="127"/>
      <c r="C65" s="126"/>
      <c r="D65" s="127"/>
      <c r="E65" s="127"/>
      <c r="F65" s="127"/>
      <c r="G65" s="127"/>
      <c r="H65" s="127"/>
      <c r="I65" s="127"/>
      <c r="J65" s="127"/>
      <c r="K65" s="127"/>
      <c r="L65" s="127"/>
    </row>
    <row r="66" spans="1:12" s="123" customFormat="1" ht="42.75" hidden="1" customHeight="1" x14ac:dyDescent="0.25">
      <c r="A66" s="126"/>
      <c r="B66" s="127"/>
      <c r="C66" s="126"/>
      <c r="D66" s="127"/>
      <c r="E66" s="127"/>
      <c r="F66" s="127"/>
      <c r="G66" s="127"/>
      <c r="H66" s="127"/>
      <c r="I66" s="127"/>
      <c r="J66" s="127"/>
      <c r="K66" s="127"/>
      <c r="L66" s="127"/>
    </row>
    <row r="67" spans="1:12" s="123" customFormat="1" ht="42.75" hidden="1" customHeight="1" x14ac:dyDescent="0.25">
      <c r="A67" s="126"/>
      <c r="B67" s="127"/>
      <c r="C67" s="126"/>
      <c r="D67" s="127"/>
      <c r="E67" s="127"/>
      <c r="F67" s="127"/>
      <c r="G67" s="127"/>
      <c r="H67" s="127"/>
      <c r="I67" s="127"/>
      <c r="J67" s="127"/>
      <c r="K67" s="127"/>
      <c r="L67" s="127"/>
    </row>
    <row r="68" spans="1:12" hidden="1" x14ac:dyDescent="0.2">
      <c r="A68" s="126"/>
      <c r="B68" s="127"/>
      <c r="C68" s="126"/>
      <c r="D68" s="127"/>
      <c r="E68" s="127"/>
      <c r="F68" s="127"/>
      <c r="G68" s="127"/>
      <c r="H68" s="127"/>
      <c r="I68" s="127"/>
      <c r="J68" s="127"/>
      <c r="K68" s="127"/>
      <c r="L68" s="127"/>
    </row>
    <row r="69" spans="1:12" hidden="1" x14ac:dyDescent="0.2">
      <c r="A69" s="126"/>
      <c r="B69" s="127"/>
      <c r="C69" s="126"/>
      <c r="D69" s="127"/>
      <c r="E69" s="127"/>
      <c r="F69" s="127"/>
      <c r="G69" s="127"/>
      <c r="H69" s="127"/>
      <c r="I69" s="127"/>
      <c r="J69" s="127"/>
      <c r="K69" s="127"/>
      <c r="L69" s="127"/>
    </row>
    <row r="70" spans="1:12" hidden="1" x14ac:dyDescent="0.2">
      <c r="A70" s="126"/>
      <c r="B70" s="127"/>
      <c r="C70" s="126"/>
      <c r="D70" s="127"/>
      <c r="E70" s="127"/>
      <c r="F70" s="127"/>
      <c r="G70" s="127"/>
      <c r="H70" s="127"/>
      <c r="I70" s="127"/>
      <c r="J70" s="127"/>
      <c r="K70" s="127"/>
      <c r="L70" s="127"/>
    </row>
    <row r="71" spans="1:12" hidden="1" x14ac:dyDescent="0.2">
      <c r="A71" s="126"/>
      <c r="B71" s="127"/>
      <c r="C71" s="126"/>
      <c r="D71" s="127"/>
      <c r="E71" s="127"/>
      <c r="F71" s="127"/>
      <c r="G71" s="127"/>
      <c r="H71" s="127"/>
      <c r="I71" s="127"/>
      <c r="J71" s="127"/>
      <c r="K71" s="127"/>
      <c r="L71" s="127"/>
    </row>
    <row r="72" spans="1:12" hidden="1" x14ac:dyDescent="0.2">
      <c r="A72" s="126"/>
      <c r="B72" s="127"/>
      <c r="C72" s="126"/>
      <c r="D72" s="127"/>
      <c r="E72" s="127"/>
      <c r="F72" s="127"/>
      <c r="G72" s="127"/>
      <c r="H72" s="127"/>
      <c r="I72" s="127"/>
      <c r="J72" s="127"/>
      <c r="K72" s="127"/>
      <c r="L72" s="127"/>
    </row>
    <row r="73" spans="1:12" hidden="1" x14ac:dyDescent="0.2">
      <c r="A73" s="126"/>
      <c r="B73" s="127"/>
      <c r="C73" s="126"/>
      <c r="D73" s="127"/>
      <c r="E73" s="127"/>
      <c r="F73" s="127"/>
      <c r="G73" s="127"/>
      <c r="H73" s="127"/>
      <c r="I73" s="127"/>
      <c r="J73" s="127"/>
      <c r="K73" s="127"/>
      <c r="L73" s="127"/>
    </row>
    <row r="74" spans="1:12" hidden="1" x14ac:dyDescent="0.2">
      <c r="A74" s="126"/>
      <c r="B74" s="127"/>
      <c r="C74" s="126"/>
      <c r="D74" s="127"/>
      <c r="E74" s="127"/>
      <c r="F74" s="127"/>
      <c r="G74" s="127"/>
      <c r="H74" s="127"/>
      <c r="I74" s="127"/>
      <c r="J74" s="127"/>
      <c r="K74" s="127"/>
      <c r="L74" s="127"/>
    </row>
    <row r="75" spans="1:12" hidden="1" x14ac:dyDescent="0.2">
      <c r="A75" s="126"/>
      <c r="B75" s="127"/>
      <c r="C75" s="126"/>
      <c r="D75" s="127"/>
      <c r="E75" s="127"/>
      <c r="F75" s="127"/>
      <c r="G75" s="127"/>
      <c r="H75" s="127"/>
      <c r="I75" s="127"/>
      <c r="J75" s="127"/>
      <c r="K75" s="127"/>
      <c r="L75" s="127"/>
    </row>
    <row r="76" spans="1:12" hidden="1" x14ac:dyDescent="0.2">
      <c r="A76" s="126"/>
      <c r="B76" s="127"/>
      <c r="C76" s="126"/>
      <c r="D76" s="127"/>
      <c r="E76" s="127"/>
      <c r="F76" s="127"/>
      <c r="G76" s="127"/>
      <c r="H76" s="127"/>
      <c r="I76" s="127"/>
      <c r="J76" s="127"/>
      <c r="K76" s="127"/>
      <c r="L76" s="127"/>
    </row>
    <row r="77" spans="1:12" hidden="1" x14ac:dyDescent="0.2">
      <c r="A77" s="126"/>
      <c r="B77" s="127"/>
      <c r="C77" s="126"/>
      <c r="D77" s="127"/>
      <c r="E77" s="127"/>
      <c r="F77" s="127"/>
      <c r="G77" s="127"/>
      <c r="H77" s="127"/>
      <c r="I77" s="127"/>
      <c r="J77" s="127"/>
      <c r="K77" s="127"/>
      <c r="L77" s="127"/>
    </row>
    <row r="78" spans="1:12" hidden="1" x14ac:dyDescent="0.2">
      <c r="A78" s="126"/>
      <c r="B78" s="127"/>
      <c r="C78" s="126"/>
      <c r="D78" s="127"/>
      <c r="E78" s="127"/>
      <c r="F78" s="127"/>
      <c r="G78" s="127"/>
      <c r="H78" s="127"/>
      <c r="I78" s="127"/>
      <c r="J78" s="127"/>
      <c r="K78" s="127"/>
      <c r="L78" s="127"/>
    </row>
    <row r="79" spans="1:12" hidden="1" x14ac:dyDescent="0.2">
      <c r="A79" s="126"/>
      <c r="B79" s="127"/>
      <c r="C79" s="126"/>
      <c r="D79" s="127"/>
      <c r="E79" s="127"/>
      <c r="F79" s="127"/>
      <c r="G79" s="127"/>
      <c r="H79" s="127"/>
      <c r="I79" s="127"/>
      <c r="J79" s="127"/>
      <c r="K79" s="127"/>
      <c r="L79" s="127"/>
    </row>
    <row r="80" spans="1:12" hidden="1" x14ac:dyDescent="0.2">
      <c r="A80" s="126"/>
      <c r="B80" s="127"/>
      <c r="C80" s="126"/>
      <c r="D80" s="127"/>
      <c r="E80" s="127"/>
      <c r="F80" s="127"/>
      <c r="G80" s="127"/>
      <c r="H80" s="127"/>
      <c r="I80" s="127"/>
      <c r="J80" s="127"/>
      <c r="K80" s="127"/>
      <c r="L80" s="127"/>
    </row>
    <row r="81" spans="1:12" hidden="1" x14ac:dyDescent="0.2">
      <c r="A81" s="126"/>
      <c r="B81" s="127"/>
      <c r="C81" s="126"/>
      <c r="D81" s="127"/>
      <c r="E81" s="127"/>
      <c r="F81" s="127"/>
      <c r="G81" s="127"/>
      <c r="H81" s="127"/>
      <c r="I81" s="127"/>
      <c r="J81" s="127"/>
      <c r="K81" s="127"/>
      <c r="L81" s="127"/>
    </row>
    <row r="82" spans="1:12" hidden="1" x14ac:dyDescent="0.2">
      <c r="A82" s="126"/>
      <c r="B82" s="127"/>
      <c r="C82" s="126"/>
      <c r="D82" s="127"/>
      <c r="E82" s="127"/>
      <c r="F82" s="127"/>
      <c r="G82" s="127"/>
      <c r="H82" s="127"/>
      <c r="I82" s="127"/>
      <c r="J82" s="127"/>
      <c r="K82" s="127"/>
      <c r="L82" s="127"/>
    </row>
    <row r="83" spans="1:12" hidden="1" x14ac:dyDescent="0.2">
      <c r="A83" s="126"/>
      <c r="B83" s="127"/>
      <c r="C83" s="126"/>
      <c r="D83" s="127"/>
      <c r="E83" s="127"/>
      <c r="F83" s="127"/>
      <c r="G83" s="127"/>
      <c r="H83" s="127"/>
      <c r="I83" s="127"/>
      <c r="J83" s="127"/>
      <c r="K83" s="127"/>
      <c r="L83" s="127"/>
    </row>
    <row r="84" spans="1:12" hidden="1" x14ac:dyDescent="0.2">
      <c r="A84" s="126"/>
      <c r="B84" s="127"/>
      <c r="C84" s="126"/>
      <c r="D84" s="127"/>
      <c r="E84" s="127"/>
      <c r="F84" s="127"/>
      <c r="G84" s="127"/>
      <c r="H84" s="127"/>
      <c r="I84" s="127"/>
      <c r="J84" s="127"/>
      <c r="K84" s="127"/>
      <c r="L84" s="127"/>
    </row>
    <row r="85" spans="1:12" hidden="1" x14ac:dyDescent="0.2">
      <c r="A85" s="126"/>
      <c r="B85" s="127"/>
      <c r="C85" s="126"/>
      <c r="D85" s="127"/>
      <c r="E85" s="127"/>
      <c r="F85" s="127"/>
      <c r="G85" s="127"/>
      <c r="H85" s="127"/>
      <c r="I85" s="127"/>
      <c r="J85" s="127"/>
      <c r="K85" s="127"/>
      <c r="L85" s="127"/>
    </row>
    <row r="86" spans="1:12" hidden="1" x14ac:dyDescent="0.2">
      <c r="A86" s="126"/>
      <c r="B86" s="127"/>
      <c r="C86" s="126"/>
      <c r="D86" s="127"/>
      <c r="E86" s="127"/>
      <c r="F86" s="127"/>
      <c r="G86" s="127"/>
      <c r="H86" s="127"/>
      <c r="I86" s="127"/>
      <c r="J86" s="127"/>
      <c r="K86" s="127"/>
      <c r="L86" s="127"/>
    </row>
    <row r="87" spans="1:12" hidden="1" x14ac:dyDescent="0.2">
      <c r="A87" s="126"/>
      <c r="B87" s="127"/>
      <c r="C87" s="126"/>
      <c r="D87" s="127"/>
      <c r="E87" s="127"/>
      <c r="F87" s="127"/>
      <c r="G87" s="127"/>
      <c r="H87" s="127"/>
      <c r="I87" s="127"/>
      <c r="J87" s="127"/>
      <c r="K87" s="127"/>
      <c r="L87" s="127"/>
    </row>
    <row r="88" spans="1:12" hidden="1" x14ac:dyDescent="0.2">
      <c r="A88" s="126"/>
      <c r="B88" s="127"/>
      <c r="C88" s="126"/>
      <c r="D88" s="127"/>
      <c r="E88" s="127"/>
      <c r="F88" s="127"/>
      <c r="G88" s="127"/>
      <c r="H88" s="127"/>
      <c r="I88" s="127"/>
      <c r="J88" s="127"/>
      <c r="K88" s="127"/>
      <c r="L88" s="127"/>
    </row>
    <row r="89" spans="1:12" hidden="1" x14ac:dyDescent="0.2">
      <c r="A89" s="126"/>
      <c r="B89" s="127"/>
      <c r="C89" s="126"/>
      <c r="D89" s="127"/>
      <c r="E89" s="127"/>
      <c r="F89" s="127"/>
      <c r="G89" s="127"/>
      <c r="H89" s="127"/>
      <c r="I89" s="127"/>
      <c r="J89" s="127"/>
      <c r="K89" s="127"/>
      <c r="L89" s="127"/>
    </row>
    <row r="90" spans="1:12" hidden="1" x14ac:dyDescent="0.2">
      <c r="A90" s="126"/>
      <c r="B90" s="127"/>
      <c r="C90" s="126"/>
      <c r="D90" s="127"/>
      <c r="E90" s="127"/>
      <c r="F90" s="127"/>
      <c r="G90" s="127"/>
      <c r="H90" s="127"/>
      <c r="I90" s="127"/>
      <c r="J90" s="127"/>
      <c r="K90" s="127"/>
      <c r="L90" s="127"/>
    </row>
    <row r="91" spans="1:12" hidden="1" x14ac:dyDescent="0.2">
      <c r="A91" s="126"/>
      <c r="B91" s="127"/>
      <c r="C91" s="126"/>
      <c r="D91" s="127"/>
      <c r="E91" s="127"/>
      <c r="F91" s="127"/>
      <c r="G91" s="127"/>
      <c r="H91" s="127"/>
      <c r="I91" s="127"/>
      <c r="J91" s="127"/>
      <c r="K91" s="127"/>
      <c r="L91" s="127"/>
    </row>
    <row r="92" spans="1:12" hidden="1" x14ac:dyDescent="0.2">
      <c r="A92" s="126"/>
      <c r="B92" s="127"/>
      <c r="C92" s="126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1:12" hidden="1" x14ac:dyDescent="0.2">
      <c r="A93" s="126"/>
      <c r="B93" s="127"/>
      <c r="C93" s="126"/>
      <c r="D93" s="127"/>
      <c r="E93" s="127"/>
      <c r="F93" s="127"/>
      <c r="G93" s="127"/>
      <c r="H93" s="127"/>
      <c r="I93" s="127"/>
      <c r="J93" s="127"/>
      <c r="K93" s="127"/>
      <c r="L93" s="127"/>
    </row>
    <row r="94" spans="1:12" hidden="1" x14ac:dyDescent="0.2">
      <c r="A94" s="126"/>
      <c r="B94" s="127"/>
      <c r="C94" s="126"/>
      <c r="D94" s="127"/>
      <c r="E94" s="127"/>
      <c r="F94" s="127"/>
      <c r="G94" s="127"/>
      <c r="H94" s="127"/>
      <c r="I94" s="127"/>
      <c r="J94" s="127"/>
      <c r="K94" s="127"/>
      <c r="L94" s="127"/>
    </row>
  </sheetData>
  <sheetProtection password="AF99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U22"/>
  <sheetViews>
    <sheetView showRowColHeaders="0" workbookViewId="0">
      <selection activeCell="A19" sqref="A19"/>
    </sheetView>
  </sheetViews>
  <sheetFormatPr defaultColWidth="0" defaultRowHeight="15" zeroHeight="1" x14ac:dyDescent="0.25"/>
  <cols>
    <col min="1" max="1" width="56.140625" style="40" customWidth="1"/>
    <col min="2" max="18" width="6" style="40" customWidth="1"/>
    <col min="19" max="19" width="6.42578125" style="40" customWidth="1"/>
    <col min="20" max="20" width="9.140625" style="40" customWidth="1"/>
    <col min="21" max="21" width="28.140625" style="40" hidden="1" customWidth="1"/>
    <col min="22" max="16384" width="9.140625" style="40" hidden="1"/>
  </cols>
  <sheetData>
    <row r="1" spans="1:21" ht="111" customHeight="1" thickBot="1" x14ac:dyDescent="0.3">
      <c r="A1" s="89" t="s">
        <v>231</v>
      </c>
      <c r="B1" s="90" t="s">
        <v>69</v>
      </c>
      <c r="C1" s="90" t="s">
        <v>11</v>
      </c>
      <c r="D1" s="90" t="s">
        <v>5</v>
      </c>
      <c r="E1" s="90" t="s">
        <v>16</v>
      </c>
      <c r="F1" s="90" t="s">
        <v>15</v>
      </c>
      <c r="G1" s="90" t="s">
        <v>1</v>
      </c>
      <c r="H1" s="90" t="s">
        <v>8</v>
      </c>
      <c r="I1" s="90" t="s">
        <v>3</v>
      </c>
      <c r="J1" s="90" t="s">
        <v>7</v>
      </c>
      <c r="K1" s="90" t="s">
        <v>9</v>
      </c>
      <c r="L1" s="90" t="s">
        <v>17</v>
      </c>
      <c r="M1" s="90" t="s">
        <v>14</v>
      </c>
      <c r="N1" s="90" t="s">
        <v>64</v>
      </c>
      <c r="O1" s="90" t="s">
        <v>4</v>
      </c>
      <c r="P1" s="90" t="s">
        <v>12</v>
      </c>
      <c r="Q1" s="90" t="s">
        <v>10</v>
      </c>
      <c r="R1" s="91" t="s">
        <v>6</v>
      </c>
      <c r="S1" s="92" t="s">
        <v>213</v>
      </c>
      <c r="T1" s="63"/>
      <c r="U1" s="41"/>
    </row>
    <row r="2" spans="1:21" s="41" customFormat="1" ht="23.25" customHeight="1" x14ac:dyDescent="0.25">
      <c r="A2" s="93" t="s">
        <v>94</v>
      </c>
      <c r="B2" s="94">
        <v>1</v>
      </c>
      <c r="C2" s="94">
        <v>1</v>
      </c>
      <c r="D2" s="94">
        <v>0</v>
      </c>
      <c r="E2" s="94">
        <v>0.8</v>
      </c>
      <c r="F2" s="94">
        <v>0</v>
      </c>
      <c r="G2" s="94">
        <v>0</v>
      </c>
      <c r="H2" s="94">
        <v>0.8</v>
      </c>
      <c r="I2" s="94">
        <v>0</v>
      </c>
      <c r="J2" s="94">
        <v>0</v>
      </c>
      <c r="K2" s="94">
        <v>0</v>
      </c>
      <c r="L2" s="94">
        <v>0</v>
      </c>
      <c r="M2" s="94">
        <v>0</v>
      </c>
      <c r="N2" s="94">
        <v>0</v>
      </c>
      <c r="O2" s="94">
        <v>0</v>
      </c>
      <c r="P2" s="94">
        <v>0</v>
      </c>
      <c r="Q2" s="94">
        <v>0.8</v>
      </c>
      <c r="R2" s="95">
        <v>0</v>
      </c>
      <c r="S2" s="96">
        <v>0</v>
      </c>
      <c r="T2" s="64"/>
    </row>
    <row r="3" spans="1:21" s="41" customFormat="1" ht="23.25" customHeight="1" x14ac:dyDescent="0.25">
      <c r="A3" s="97" t="s">
        <v>109</v>
      </c>
      <c r="B3" s="98">
        <v>1</v>
      </c>
      <c r="C3" s="98">
        <v>1</v>
      </c>
      <c r="D3" s="98">
        <v>0.8</v>
      </c>
      <c r="E3" s="98">
        <v>1</v>
      </c>
      <c r="F3" s="98">
        <v>0.6</v>
      </c>
      <c r="G3" s="98">
        <v>0</v>
      </c>
      <c r="H3" s="98">
        <v>1</v>
      </c>
      <c r="I3" s="98">
        <v>0</v>
      </c>
      <c r="J3" s="98">
        <v>0</v>
      </c>
      <c r="K3" s="98">
        <v>0</v>
      </c>
      <c r="L3" s="98">
        <v>0</v>
      </c>
      <c r="M3" s="98">
        <v>0</v>
      </c>
      <c r="N3" s="98">
        <v>0</v>
      </c>
      <c r="O3" s="98">
        <v>0</v>
      </c>
      <c r="P3" s="98">
        <v>0.3</v>
      </c>
      <c r="Q3" s="98">
        <v>0.8</v>
      </c>
      <c r="R3" s="99">
        <v>0</v>
      </c>
      <c r="S3" s="100">
        <v>0</v>
      </c>
      <c r="T3" s="64"/>
    </row>
    <row r="4" spans="1:21" s="41" customFormat="1" ht="23.25" customHeight="1" x14ac:dyDescent="0.25">
      <c r="A4" s="97" t="s">
        <v>95</v>
      </c>
      <c r="B4" s="98">
        <v>1</v>
      </c>
      <c r="C4" s="98">
        <v>0.5</v>
      </c>
      <c r="D4" s="98">
        <v>1</v>
      </c>
      <c r="E4" s="98">
        <v>0.6</v>
      </c>
      <c r="F4" s="98">
        <v>0</v>
      </c>
      <c r="G4" s="98">
        <v>0</v>
      </c>
      <c r="H4" s="98">
        <v>0.7</v>
      </c>
      <c r="I4" s="98">
        <v>0</v>
      </c>
      <c r="J4" s="98">
        <v>0.5</v>
      </c>
      <c r="K4" s="98">
        <v>0</v>
      </c>
      <c r="L4" s="98">
        <v>0</v>
      </c>
      <c r="M4" s="98">
        <v>0</v>
      </c>
      <c r="N4" s="98">
        <v>0</v>
      </c>
      <c r="O4" s="98">
        <v>0</v>
      </c>
      <c r="P4" s="98">
        <v>1</v>
      </c>
      <c r="Q4" s="98">
        <v>0.5</v>
      </c>
      <c r="R4" s="99">
        <v>0</v>
      </c>
      <c r="S4" s="100">
        <v>0</v>
      </c>
      <c r="T4" s="64"/>
    </row>
    <row r="5" spans="1:21" s="41" customFormat="1" ht="23.25" customHeight="1" x14ac:dyDescent="0.25">
      <c r="A5" s="97" t="s">
        <v>111</v>
      </c>
      <c r="B5" s="98">
        <v>1</v>
      </c>
      <c r="C5" s="98">
        <v>1</v>
      </c>
      <c r="D5" s="98">
        <v>1</v>
      </c>
      <c r="E5" s="98">
        <v>1</v>
      </c>
      <c r="F5" s="98">
        <v>1</v>
      </c>
      <c r="G5" s="98">
        <v>0.5</v>
      </c>
      <c r="H5" s="98">
        <v>1</v>
      </c>
      <c r="I5" s="98">
        <v>0.5</v>
      </c>
      <c r="J5" s="98">
        <v>0.5</v>
      </c>
      <c r="K5" s="98">
        <v>0.5</v>
      </c>
      <c r="L5" s="98">
        <v>1</v>
      </c>
      <c r="M5" s="98">
        <v>1</v>
      </c>
      <c r="N5" s="98">
        <v>0.8</v>
      </c>
      <c r="O5" s="98">
        <v>0.8</v>
      </c>
      <c r="P5" s="98">
        <v>0.8</v>
      </c>
      <c r="Q5" s="98">
        <v>1</v>
      </c>
      <c r="R5" s="99">
        <v>0.5</v>
      </c>
      <c r="S5" s="100">
        <v>0</v>
      </c>
      <c r="T5" s="64"/>
    </row>
    <row r="6" spans="1:21" s="41" customFormat="1" ht="23.25" customHeight="1" x14ac:dyDescent="0.25">
      <c r="A6" s="97" t="s">
        <v>110</v>
      </c>
      <c r="B6" s="98">
        <v>1</v>
      </c>
      <c r="C6" s="98">
        <v>1</v>
      </c>
      <c r="D6" s="98">
        <v>1</v>
      </c>
      <c r="E6" s="98">
        <v>1</v>
      </c>
      <c r="F6" s="98">
        <v>1</v>
      </c>
      <c r="G6" s="98">
        <v>0.6</v>
      </c>
      <c r="H6" s="98">
        <v>1</v>
      </c>
      <c r="I6" s="98">
        <v>0.9</v>
      </c>
      <c r="J6" s="98">
        <v>0.8</v>
      </c>
      <c r="K6" s="98">
        <v>0.8</v>
      </c>
      <c r="L6" s="98">
        <v>1</v>
      </c>
      <c r="M6" s="98">
        <v>1</v>
      </c>
      <c r="N6" s="98">
        <v>0.9</v>
      </c>
      <c r="O6" s="98">
        <v>0.8</v>
      </c>
      <c r="P6" s="98">
        <v>0.8</v>
      </c>
      <c r="Q6" s="98">
        <v>1</v>
      </c>
      <c r="R6" s="99">
        <v>0.5</v>
      </c>
      <c r="S6" s="100">
        <v>0</v>
      </c>
      <c r="T6" s="64"/>
    </row>
    <row r="7" spans="1:21" s="41" customFormat="1" ht="23.25" customHeight="1" x14ac:dyDescent="0.25">
      <c r="A7" s="97" t="s">
        <v>96</v>
      </c>
      <c r="B7" s="98">
        <v>1</v>
      </c>
      <c r="C7" s="98">
        <v>1</v>
      </c>
      <c r="D7" s="98">
        <v>1</v>
      </c>
      <c r="E7" s="98">
        <v>1</v>
      </c>
      <c r="F7" s="98">
        <v>1</v>
      </c>
      <c r="G7" s="98">
        <v>0.8</v>
      </c>
      <c r="H7" s="98">
        <v>1</v>
      </c>
      <c r="I7" s="98">
        <v>0.8</v>
      </c>
      <c r="J7" s="98">
        <v>0.8</v>
      </c>
      <c r="K7" s="98">
        <v>0.8</v>
      </c>
      <c r="L7" s="98">
        <v>1</v>
      </c>
      <c r="M7" s="98">
        <v>0.5</v>
      </c>
      <c r="N7" s="98">
        <v>0.2</v>
      </c>
      <c r="O7" s="98">
        <v>1</v>
      </c>
      <c r="P7" s="98">
        <v>0.8</v>
      </c>
      <c r="Q7" s="98">
        <v>0.8</v>
      </c>
      <c r="R7" s="99">
        <v>0.5</v>
      </c>
      <c r="S7" s="100">
        <v>0</v>
      </c>
      <c r="T7" s="64"/>
    </row>
    <row r="8" spans="1:21" s="41" customFormat="1" ht="23.25" customHeight="1" x14ac:dyDescent="0.25">
      <c r="A8" s="97" t="s">
        <v>97</v>
      </c>
      <c r="B8" s="98">
        <v>1</v>
      </c>
      <c r="C8" s="98">
        <v>1</v>
      </c>
      <c r="D8" s="98">
        <v>1</v>
      </c>
      <c r="E8" s="98">
        <v>1</v>
      </c>
      <c r="F8" s="98">
        <v>1</v>
      </c>
      <c r="G8" s="98">
        <v>0.9</v>
      </c>
      <c r="H8" s="98">
        <v>1</v>
      </c>
      <c r="I8" s="98">
        <v>1</v>
      </c>
      <c r="J8" s="98">
        <v>1</v>
      </c>
      <c r="K8" s="98">
        <v>0.9</v>
      </c>
      <c r="L8" s="98">
        <v>1</v>
      </c>
      <c r="M8" s="98">
        <v>0.8</v>
      </c>
      <c r="N8" s="98">
        <v>0.3</v>
      </c>
      <c r="O8" s="98">
        <v>1</v>
      </c>
      <c r="P8" s="98">
        <v>0.7</v>
      </c>
      <c r="Q8" s="98">
        <v>0.9</v>
      </c>
      <c r="R8" s="99">
        <v>0.8</v>
      </c>
      <c r="S8" s="100">
        <v>0</v>
      </c>
      <c r="T8" s="64"/>
    </row>
    <row r="9" spans="1:21" s="41" customFormat="1" ht="23.25" customHeight="1" x14ac:dyDescent="0.25">
      <c r="A9" s="97" t="s">
        <v>98</v>
      </c>
      <c r="B9" s="98">
        <v>1</v>
      </c>
      <c r="C9" s="98">
        <v>1</v>
      </c>
      <c r="D9" s="98">
        <v>1</v>
      </c>
      <c r="E9" s="98">
        <v>0.8</v>
      </c>
      <c r="F9" s="98">
        <v>0.8</v>
      </c>
      <c r="G9" s="98">
        <v>1</v>
      </c>
      <c r="H9" s="98">
        <v>1</v>
      </c>
      <c r="I9" s="98">
        <v>1</v>
      </c>
      <c r="J9" s="98">
        <v>1</v>
      </c>
      <c r="K9" s="98">
        <v>1</v>
      </c>
      <c r="L9" s="98">
        <v>0.8</v>
      </c>
      <c r="M9" s="98">
        <v>0.5</v>
      </c>
      <c r="N9" s="98">
        <v>0</v>
      </c>
      <c r="O9" s="98">
        <v>0.9</v>
      </c>
      <c r="P9" s="98">
        <v>0.5</v>
      </c>
      <c r="Q9" s="98">
        <v>0.2</v>
      </c>
      <c r="R9" s="99">
        <v>0.8</v>
      </c>
      <c r="S9" s="100">
        <v>0.25</v>
      </c>
      <c r="T9" s="64"/>
    </row>
    <row r="10" spans="1:21" s="41" customFormat="1" ht="23.25" customHeight="1" x14ac:dyDescent="0.25">
      <c r="A10" s="97" t="s">
        <v>119</v>
      </c>
      <c r="B10" s="98">
        <v>1</v>
      </c>
      <c r="C10" s="98">
        <v>1</v>
      </c>
      <c r="D10" s="98">
        <v>1</v>
      </c>
      <c r="E10" s="98">
        <v>1</v>
      </c>
      <c r="F10" s="98">
        <v>1</v>
      </c>
      <c r="G10" s="98">
        <v>0</v>
      </c>
      <c r="H10" s="98">
        <v>1</v>
      </c>
      <c r="I10" s="98">
        <v>0.5</v>
      </c>
      <c r="J10" s="98">
        <v>1</v>
      </c>
      <c r="K10" s="98">
        <v>0.5</v>
      </c>
      <c r="L10" s="98">
        <v>0.5</v>
      </c>
      <c r="M10" s="98">
        <v>0.5</v>
      </c>
      <c r="N10" s="98">
        <v>0.3</v>
      </c>
      <c r="O10" s="98">
        <v>0.8</v>
      </c>
      <c r="P10" s="98">
        <v>0.5</v>
      </c>
      <c r="Q10" s="98">
        <v>0.2</v>
      </c>
      <c r="R10" s="99">
        <v>0</v>
      </c>
      <c r="S10" s="100">
        <v>0</v>
      </c>
      <c r="T10" s="64"/>
    </row>
    <row r="11" spans="1:21" s="41" customFormat="1" ht="23.25" customHeight="1" x14ac:dyDescent="0.25">
      <c r="A11" s="97" t="s">
        <v>120</v>
      </c>
      <c r="B11" s="98">
        <v>1</v>
      </c>
      <c r="C11" s="98">
        <v>1</v>
      </c>
      <c r="D11" s="98">
        <v>1</v>
      </c>
      <c r="E11" s="98">
        <v>1</v>
      </c>
      <c r="F11" s="98">
        <v>0.8</v>
      </c>
      <c r="G11" s="98">
        <v>1</v>
      </c>
      <c r="H11" s="98">
        <v>1</v>
      </c>
      <c r="I11" s="98">
        <v>0.8</v>
      </c>
      <c r="J11" s="98">
        <v>1</v>
      </c>
      <c r="K11" s="98">
        <v>0.6</v>
      </c>
      <c r="L11" s="98">
        <v>1</v>
      </c>
      <c r="M11" s="98">
        <v>0.5</v>
      </c>
      <c r="N11" s="98">
        <v>0.1</v>
      </c>
      <c r="O11" s="98">
        <v>0.8</v>
      </c>
      <c r="P11" s="98">
        <v>0.5</v>
      </c>
      <c r="Q11" s="98">
        <v>0.9</v>
      </c>
      <c r="R11" s="99">
        <v>0</v>
      </c>
      <c r="S11" s="100">
        <v>0</v>
      </c>
      <c r="T11" s="64"/>
    </row>
    <row r="12" spans="1:21" s="41" customFormat="1" ht="23.25" customHeight="1" x14ac:dyDescent="0.25">
      <c r="A12" s="97" t="s">
        <v>121</v>
      </c>
      <c r="B12" s="98">
        <v>1</v>
      </c>
      <c r="C12" s="98">
        <v>1</v>
      </c>
      <c r="D12" s="98">
        <v>0.8</v>
      </c>
      <c r="E12" s="98">
        <v>1</v>
      </c>
      <c r="F12" s="98">
        <v>0.6</v>
      </c>
      <c r="G12" s="98">
        <v>0</v>
      </c>
      <c r="H12" s="98">
        <v>0.8</v>
      </c>
      <c r="I12" s="98">
        <v>0.3</v>
      </c>
      <c r="J12" s="98">
        <v>0.3</v>
      </c>
      <c r="K12" s="98">
        <v>0.3</v>
      </c>
      <c r="L12" s="98">
        <v>0</v>
      </c>
      <c r="M12" s="98">
        <v>0.3</v>
      </c>
      <c r="N12" s="98">
        <v>1</v>
      </c>
      <c r="O12" s="98">
        <v>0.8</v>
      </c>
      <c r="P12" s="98">
        <v>0</v>
      </c>
      <c r="Q12" s="98">
        <v>1</v>
      </c>
      <c r="R12" s="99">
        <v>1</v>
      </c>
      <c r="S12" s="100">
        <v>0</v>
      </c>
      <c r="T12" s="64"/>
    </row>
    <row r="13" spans="1:21" s="41" customFormat="1" ht="23.25" customHeight="1" x14ac:dyDescent="0.25">
      <c r="A13" s="97" t="s">
        <v>112</v>
      </c>
      <c r="B13" s="98">
        <v>1</v>
      </c>
      <c r="C13" s="98">
        <v>1</v>
      </c>
      <c r="D13" s="98">
        <v>0.8</v>
      </c>
      <c r="E13" s="98">
        <v>1</v>
      </c>
      <c r="F13" s="98">
        <v>1</v>
      </c>
      <c r="G13" s="98">
        <v>0.5</v>
      </c>
      <c r="H13" s="98">
        <v>1</v>
      </c>
      <c r="I13" s="98">
        <v>1</v>
      </c>
      <c r="J13" s="98">
        <v>1</v>
      </c>
      <c r="K13" s="98">
        <v>1</v>
      </c>
      <c r="L13" s="98">
        <v>0.5</v>
      </c>
      <c r="M13" s="98">
        <v>1</v>
      </c>
      <c r="N13" s="98">
        <v>0.5</v>
      </c>
      <c r="O13" s="98">
        <v>1</v>
      </c>
      <c r="P13" s="98">
        <v>0.5</v>
      </c>
      <c r="Q13" s="98">
        <v>1</v>
      </c>
      <c r="R13" s="99">
        <v>1</v>
      </c>
      <c r="S13" s="100">
        <v>0</v>
      </c>
      <c r="T13" s="64"/>
    </row>
    <row r="14" spans="1:21" s="41" customFormat="1" ht="23.25" customHeight="1" x14ac:dyDescent="0.25">
      <c r="A14" s="97" t="s">
        <v>113</v>
      </c>
      <c r="B14" s="98">
        <v>1</v>
      </c>
      <c r="C14" s="98">
        <v>1</v>
      </c>
      <c r="D14" s="98">
        <v>1</v>
      </c>
      <c r="E14" s="98">
        <v>1</v>
      </c>
      <c r="F14" s="98">
        <v>1</v>
      </c>
      <c r="G14" s="98">
        <v>0.6</v>
      </c>
      <c r="H14" s="98">
        <v>1</v>
      </c>
      <c r="I14" s="98">
        <v>0.6</v>
      </c>
      <c r="J14" s="98">
        <v>0.7</v>
      </c>
      <c r="K14" s="98">
        <v>0.8</v>
      </c>
      <c r="L14" s="98">
        <v>1</v>
      </c>
      <c r="M14" s="98">
        <v>1</v>
      </c>
      <c r="N14" s="98">
        <v>0.5</v>
      </c>
      <c r="O14" s="98">
        <v>0.9</v>
      </c>
      <c r="P14" s="98">
        <v>0.6</v>
      </c>
      <c r="Q14" s="98">
        <v>1</v>
      </c>
      <c r="R14" s="99">
        <v>1</v>
      </c>
      <c r="S14" s="100">
        <v>0</v>
      </c>
      <c r="T14" s="64"/>
    </row>
    <row r="15" spans="1:21" s="41" customFormat="1" ht="23.25" customHeight="1" x14ac:dyDescent="0.25">
      <c r="A15" s="97" t="s">
        <v>114</v>
      </c>
      <c r="B15" s="98">
        <v>1</v>
      </c>
      <c r="C15" s="98">
        <v>1</v>
      </c>
      <c r="D15" s="98">
        <v>1</v>
      </c>
      <c r="E15" s="98">
        <v>1</v>
      </c>
      <c r="F15" s="98">
        <v>1</v>
      </c>
      <c r="G15" s="98">
        <v>0.7</v>
      </c>
      <c r="H15" s="98">
        <v>1</v>
      </c>
      <c r="I15" s="98">
        <v>1</v>
      </c>
      <c r="J15" s="98">
        <v>0.6</v>
      </c>
      <c r="K15" s="98">
        <v>0.7</v>
      </c>
      <c r="L15" s="98">
        <v>1</v>
      </c>
      <c r="M15" s="98">
        <v>1</v>
      </c>
      <c r="N15" s="98">
        <v>0.2</v>
      </c>
      <c r="O15" s="98">
        <v>1</v>
      </c>
      <c r="P15" s="98">
        <v>0.7</v>
      </c>
      <c r="Q15" s="98">
        <v>1</v>
      </c>
      <c r="R15" s="99">
        <v>1</v>
      </c>
      <c r="S15" s="100">
        <v>0</v>
      </c>
      <c r="T15" s="64"/>
    </row>
    <row r="16" spans="1:21" s="41" customFormat="1" ht="23.25" customHeight="1" x14ac:dyDescent="0.25">
      <c r="A16" s="97" t="s">
        <v>115</v>
      </c>
      <c r="B16" s="98">
        <v>1</v>
      </c>
      <c r="C16" s="98">
        <v>1</v>
      </c>
      <c r="D16" s="98">
        <v>1</v>
      </c>
      <c r="E16" s="98">
        <v>1</v>
      </c>
      <c r="F16" s="98">
        <v>1</v>
      </c>
      <c r="G16" s="98">
        <v>0.8</v>
      </c>
      <c r="H16" s="98">
        <v>1</v>
      </c>
      <c r="I16" s="98">
        <v>0.9</v>
      </c>
      <c r="J16" s="98">
        <v>1</v>
      </c>
      <c r="K16" s="98">
        <v>0.8</v>
      </c>
      <c r="L16" s="98">
        <v>0.8</v>
      </c>
      <c r="M16" s="98">
        <v>1</v>
      </c>
      <c r="N16" s="98">
        <v>0.3</v>
      </c>
      <c r="O16" s="98">
        <v>1</v>
      </c>
      <c r="P16" s="98">
        <v>1</v>
      </c>
      <c r="Q16" s="98">
        <v>1</v>
      </c>
      <c r="R16" s="99">
        <v>1</v>
      </c>
      <c r="S16" s="100">
        <v>0</v>
      </c>
      <c r="T16" s="64"/>
    </row>
    <row r="17" spans="1:20" s="41" customFormat="1" ht="23.25" customHeight="1" x14ac:dyDescent="0.25">
      <c r="A17" s="97" t="s">
        <v>99</v>
      </c>
      <c r="B17" s="98">
        <v>1</v>
      </c>
      <c r="C17" s="98">
        <v>1</v>
      </c>
      <c r="D17" s="98">
        <v>1</v>
      </c>
      <c r="E17" s="98">
        <v>1</v>
      </c>
      <c r="F17" s="98">
        <v>1</v>
      </c>
      <c r="G17" s="98">
        <v>0.3</v>
      </c>
      <c r="H17" s="98">
        <v>1</v>
      </c>
      <c r="I17" s="98">
        <v>1</v>
      </c>
      <c r="J17" s="98">
        <v>0.5</v>
      </c>
      <c r="K17" s="98">
        <v>0.8</v>
      </c>
      <c r="L17" s="98">
        <v>0.8</v>
      </c>
      <c r="M17" s="98">
        <v>1</v>
      </c>
      <c r="N17" s="98">
        <v>1</v>
      </c>
      <c r="O17" s="98">
        <v>0.8</v>
      </c>
      <c r="P17" s="98">
        <v>1</v>
      </c>
      <c r="Q17" s="98">
        <v>1</v>
      </c>
      <c r="R17" s="99">
        <v>1</v>
      </c>
      <c r="S17" s="100">
        <v>0</v>
      </c>
      <c r="T17" s="64"/>
    </row>
    <row r="18" spans="1:20" s="41" customFormat="1" ht="23.25" customHeight="1" x14ac:dyDescent="0.25">
      <c r="A18" s="97" t="s">
        <v>116</v>
      </c>
      <c r="B18" s="98">
        <v>1</v>
      </c>
      <c r="C18" s="98">
        <v>1</v>
      </c>
      <c r="D18" s="98">
        <v>1</v>
      </c>
      <c r="E18" s="98">
        <v>1</v>
      </c>
      <c r="F18" s="98">
        <v>1</v>
      </c>
      <c r="G18" s="98">
        <v>0.8</v>
      </c>
      <c r="H18" s="98">
        <v>1</v>
      </c>
      <c r="I18" s="98">
        <v>1</v>
      </c>
      <c r="J18" s="98">
        <v>0.8</v>
      </c>
      <c r="K18" s="98">
        <v>1</v>
      </c>
      <c r="L18" s="98">
        <v>1</v>
      </c>
      <c r="M18" s="98">
        <v>1</v>
      </c>
      <c r="N18" s="98">
        <v>0.8</v>
      </c>
      <c r="O18" s="98">
        <v>0.8</v>
      </c>
      <c r="P18" s="98">
        <v>1</v>
      </c>
      <c r="Q18" s="98">
        <v>1</v>
      </c>
      <c r="R18" s="99">
        <v>1</v>
      </c>
      <c r="S18" s="100">
        <v>0</v>
      </c>
      <c r="T18" s="64"/>
    </row>
    <row r="19" spans="1:20" s="41" customFormat="1" ht="23.25" customHeight="1" x14ac:dyDescent="0.25">
      <c r="A19" s="97" t="s">
        <v>117</v>
      </c>
      <c r="B19" s="98">
        <v>1</v>
      </c>
      <c r="C19" s="98">
        <v>1</v>
      </c>
      <c r="D19" s="98">
        <v>1</v>
      </c>
      <c r="E19" s="98">
        <v>1</v>
      </c>
      <c r="F19" s="98">
        <v>1</v>
      </c>
      <c r="G19" s="98">
        <v>0.8</v>
      </c>
      <c r="H19" s="98">
        <v>1</v>
      </c>
      <c r="I19" s="98">
        <v>1</v>
      </c>
      <c r="J19" s="98">
        <v>0.9</v>
      </c>
      <c r="K19" s="98">
        <v>0.8</v>
      </c>
      <c r="L19" s="98">
        <v>1</v>
      </c>
      <c r="M19" s="98">
        <v>0.8</v>
      </c>
      <c r="N19" s="98">
        <v>0.5</v>
      </c>
      <c r="O19" s="98">
        <v>0.5</v>
      </c>
      <c r="P19" s="98">
        <v>1</v>
      </c>
      <c r="Q19" s="98">
        <v>1</v>
      </c>
      <c r="R19" s="99">
        <v>1</v>
      </c>
      <c r="S19" s="100">
        <v>0</v>
      </c>
      <c r="T19" s="64"/>
    </row>
    <row r="20" spans="1:20" s="41" customFormat="1" ht="23.25" customHeight="1" thickBot="1" x14ac:dyDescent="0.3">
      <c r="A20" s="101" t="s">
        <v>118</v>
      </c>
      <c r="B20" s="102">
        <v>1</v>
      </c>
      <c r="C20" s="102">
        <v>1</v>
      </c>
      <c r="D20" s="102">
        <v>1</v>
      </c>
      <c r="E20" s="102">
        <v>1</v>
      </c>
      <c r="F20" s="102">
        <v>1</v>
      </c>
      <c r="G20" s="102">
        <v>0</v>
      </c>
      <c r="H20" s="102">
        <v>0.5</v>
      </c>
      <c r="I20" s="102">
        <v>0.3</v>
      </c>
      <c r="J20" s="102">
        <v>0.3</v>
      </c>
      <c r="K20" s="102">
        <v>1</v>
      </c>
      <c r="L20" s="102">
        <v>0.3</v>
      </c>
      <c r="M20" s="102">
        <v>0.2</v>
      </c>
      <c r="N20" s="102">
        <v>0</v>
      </c>
      <c r="O20" s="102">
        <v>0.5</v>
      </c>
      <c r="P20" s="102">
        <v>1</v>
      </c>
      <c r="Q20" s="102">
        <v>0</v>
      </c>
      <c r="R20" s="103">
        <v>0</v>
      </c>
      <c r="S20" s="104">
        <v>0</v>
      </c>
      <c r="T20" s="64"/>
    </row>
    <row r="21" spans="1:20" s="41" customFormat="1" ht="23.25" customHeight="1" thickBot="1" x14ac:dyDescent="0.3">
      <c r="A21" s="105" t="s">
        <v>214</v>
      </c>
      <c r="B21" s="106">
        <v>1</v>
      </c>
      <c r="C21" s="106">
        <v>1</v>
      </c>
      <c r="D21" s="106">
        <v>1</v>
      </c>
      <c r="E21" s="106">
        <v>1</v>
      </c>
      <c r="F21" s="106">
        <v>1</v>
      </c>
      <c r="G21" s="106">
        <v>0.8</v>
      </c>
      <c r="H21" s="106">
        <v>1</v>
      </c>
      <c r="I21" s="106">
        <v>1</v>
      </c>
      <c r="J21" s="106">
        <v>1</v>
      </c>
      <c r="K21" s="106">
        <v>1</v>
      </c>
      <c r="L21" s="106">
        <v>1</v>
      </c>
      <c r="M21" s="106">
        <v>0.9</v>
      </c>
      <c r="N21" s="106">
        <v>0.9</v>
      </c>
      <c r="O21" s="106">
        <v>1</v>
      </c>
      <c r="P21" s="106">
        <v>1</v>
      </c>
      <c r="Q21" s="106">
        <v>0.9</v>
      </c>
      <c r="R21" s="107">
        <v>1</v>
      </c>
      <c r="S21" s="108">
        <v>0.3</v>
      </c>
      <c r="T21" s="64"/>
    </row>
    <row r="22" spans="1:20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</sheetData>
  <sheetProtection password="AF99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E73"/>
  <sheetViews>
    <sheetView showRowColHeaders="0" workbookViewId="0"/>
  </sheetViews>
  <sheetFormatPr defaultColWidth="0" defaultRowHeight="15" zeroHeight="1" x14ac:dyDescent="0.25"/>
  <cols>
    <col min="1" max="1" width="9.140625" style="136" customWidth="1"/>
    <col min="2" max="2" width="4.28515625" style="118" customWidth="1"/>
    <col min="3" max="3" width="12.28515625" style="118" customWidth="1"/>
    <col min="4" max="13" width="9.140625" style="118" customWidth="1"/>
    <col min="14" max="14" width="4.140625" style="118" customWidth="1"/>
    <col min="15" max="15" width="9.140625" style="132" customWidth="1"/>
    <col min="16" max="16" width="9.140625" style="154" customWidth="1"/>
    <col min="17" max="17" width="9.140625" style="155" customWidth="1"/>
    <col min="18" max="18" width="9.140625" style="155" hidden="1" customWidth="1"/>
    <col min="19" max="19" width="9.140625" style="134" hidden="1" customWidth="1"/>
    <col min="20" max="20" width="9.140625" style="132" hidden="1" customWidth="1"/>
    <col min="21" max="21" width="17.42578125" style="132" hidden="1" customWidth="1"/>
    <col min="22" max="22" width="9.140625" style="132" hidden="1" customWidth="1"/>
    <col min="23" max="23" width="10.140625" style="132" hidden="1" customWidth="1"/>
    <col min="24" max="24" width="39.85546875" style="132" hidden="1" customWidth="1"/>
    <col min="25" max="25" width="9.140625" style="132" hidden="1" customWidth="1"/>
    <col min="26" max="26" width="37.42578125" style="132" hidden="1" customWidth="1"/>
    <col min="27" max="27" width="13.28515625" style="132" hidden="1" customWidth="1"/>
    <col min="28" max="29" width="9.140625" style="132" hidden="1" customWidth="1"/>
    <col min="30" max="16384" width="9.140625" style="118" hidden="1"/>
  </cols>
  <sheetData>
    <row r="1" spans="1:31" ht="110.25" customHeight="1" x14ac:dyDescent="0.25">
      <c r="A1" s="7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P1" s="133"/>
      <c r="Q1" s="134"/>
      <c r="R1" s="134"/>
      <c r="V1" s="132" t="s">
        <v>248</v>
      </c>
      <c r="W1" s="132" t="s">
        <v>249</v>
      </c>
      <c r="Y1" s="132" t="s">
        <v>261</v>
      </c>
      <c r="Z1" s="132" t="s">
        <v>265</v>
      </c>
      <c r="AA1" s="132" t="s">
        <v>266</v>
      </c>
    </row>
    <row r="2" spans="1:31" ht="47.25" customHeight="1" x14ac:dyDescent="0.25">
      <c r="A2" s="13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P2" s="133"/>
      <c r="Q2" s="134"/>
      <c r="R2" s="134"/>
      <c r="U2" s="132" t="s">
        <v>254</v>
      </c>
      <c r="V2" s="132">
        <v>1</v>
      </c>
      <c r="W2" s="132">
        <f>IF(SUM($W$3:$W$6)=0,"",1)</f>
        <v>1</v>
      </c>
      <c r="X2" s="135" t="s">
        <v>263</v>
      </c>
      <c r="Y2" s="132" t="s">
        <v>260</v>
      </c>
      <c r="Z2" s="132" t="str">
        <f ca="1">MID(CELL("filename",Dane!$A$1),FIND("[",(CELL("filename",Dane!$A$1))),300)&amp;AA2</f>
        <v>[TEST_SZABLON1.xlsx]Dane!A1</v>
      </c>
      <c r="AA2" s="132" t="s">
        <v>267</v>
      </c>
    </row>
    <row r="3" spans="1:31" ht="33.75" customHeight="1" thickBot="1" x14ac:dyDescent="0.3">
      <c r="A3" s="13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P3" s="133"/>
      <c r="Q3" s="134"/>
      <c r="R3" s="134"/>
      <c r="U3" s="132" t="s">
        <v>91</v>
      </c>
      <c r="V3" s="132">
        <v>2</v>
      </c>
      <c r="W3" s="132">
        <f>IF(Dane!$C$6="",V3,"")</f>
        <v>2</v>
      </c>
      <c r="X3" s="132" t="s">
        <v>250</v>
      </c>
      <c r="Y3" s="132" t="s">
        <v>262</v>
      </c>
      <c r="Z3" s="132" t="str">
        <f ca="1">MID(CELL("filename",Dane!$A$1),FIND("[",(CELL("filename",Dane!$A$1))),300)&amp;AA3</f>
        <v>[TEST_SZABLON1.xlsx]Dane!D6</v>
      </c>
      <c r="AA3" s="132" t="s">
        <v>269</v>
      </c>
    </row>
    <row r="4" spans="1:31" ht="21" customHeight="1" thickBot="1" x14ac:dyDescent="0.3">
      <c r="B4" s="137"/>
      <c r="C4" s="198" t="str">
        <f>IF($W$14=0,"","Uwagi: kliknięcie na uwagę przechodzi do miejsca jej uzupełnienia")</f>
        <v>Uwagi: kliknięcie na uwagę przechodzi do miejsca jej uzupełnienia</v>
      </c>
      <c r="D4" s="199"/>
      <c r="E4" s="199"/>
      <c r="F4" s="199"/>
      <c r="G4" s="199"/>
      <c r="H4" s="199"/>
      <c r="I4" s="199"/>
      <c r="J4" s="199"/>
      <c r="K4" s="199"/>
      <c r="L4" s="199"/>
      <c r="M4" s="200"/>
      <c r="N4" s="137"/>
      <c r="P4" s="133"/>
      <c r="Q4" s="134"/>
      <c r="R4" s="134"/>
      <c r="U4" s="132" t="s">
        <v>92</v>
      </c>
      <c r="V4" s="132">
        <v>3</v>
      </c>
      <c r="W4" s="132">
        <f>IF(Dane!$C$8="",V4,"")</f>
        <v>3</v>
      </c>
      <c r="X4" s="132" t="s">
        <v>251</v>
      </c>
      <c r="Y4" s="132" t="s">
        <v>262</v>
      </c>
      <c r="Z4" s="132" t="str">
        <f ca="1">MID(CELL("filename",Dane!$A$1),FIND("[",(CELL("filename",Dane!$A$1))),300)&amp;AA4</f>
        <v>[TEST_SZABLON1.xlsx]Dane!D8</v>
      </c>
      <c r="AA4" s="132" t="s">
        <v>270</v>
      </c>
    </row>
    <row r="5" spans="1:31" ht="6.75" customHeight="1" x14ac:dyDescent="0.25">
      <c r="A5" s="132"/>
      <c r="B5" s="138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2"/>
      <c r="P5" s="133"/>
      <c r="Q5" s="134"/>
      <c r="R5" s="134"/>
      <c r="U5" s="132" t="s">
        <v>246</v>
      </c>
      <c r="V5" s="132">
        <v>4</v>
      </c>
      <c r="W5" s="132">
        <f>IF(Dane!$C$10="",V5,"")</f>
        <v>4</v>
      </c>
      <c r="X5" s="132" t="s">
        <v>252</v>
      </c>
      <c r="Y5" s="132" t="s">
        <v>262</v>
      </c>
      <c r="Z5" s="132" t="str">
        <f ca="1">MID(CELL("filename",Dane!$A$1),FIND("[",(CELL("filename",Dane!$A$1))),300)&amp;AA5</f>
        <v>[TEST_SZABLON1.xlsx]Dane!D10</v>
      </c>
      <c r="AA5" s="132" t="s">
        <v>271</v>
      </c>
    </row>
    <row r="6" spans="1:31" ht="24" customHeight="1" x14ac:dyDescent="0.25">
      <c r="A6" s="140">
        <f>IFERROR(SMALL($W$2:$W$13,ROWS($B$6:B6)),"k")</f>
        <v>1</v>
      </c>
      <c r="B6" s="141">
        <f>IF(O6="t",0,B4+1)</f>
        <v>0</v>
      </c>
      <c r="C6" s="197" t="str">
        <f ca="1">IFERROR(IF(A6="","",HYPERLINK(VLOOKUP(A6,$W$2:$Z$13,4,0),VLOOKUP($A6,$W$2:$X$13,2,0))),"")</f>
        <v>Brak wypełnionych danych osobowych: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42"/>
      <c r="O6" s="132" t="str">
        <f>IFERROR(VLOOKUP($A6,$W$2:$Y$13,3,0),"")</f>
        <v>t</v>
      </c>
      <c r="P6" s="133"/>
      <c r="Q6" s="134"/>
      <c r="R6" s="134"/>
      <c r="U6" s="132" t="s">
        <v>247</v>
      </c>
      <c r="V6" s="132">
        <v>5</v>
      </c>
      <c r="W6" s="132">
        <f>IF(Dane!$C$12="",V6,"")</f>
        <v>5</v>
      </c>
      <c r="X6" s="132" t="s">
        <v>253</v>
      </c>
      <c r="Y6" s="132" t="s">
        <v>262</v>
      </c>
      <c r="Z6" s="132" t="str">
        <f ca="1">MID(CELL("filename",Dane!$A$1),FIND("[",(CELL("filename",Dane!$A$1))),300)&amp;AA6</f>
        <v>[TEST_SZABLON1.xlsx]Dane!D12</v>
      </c>
      <c r="AA6" s="132" t="s">
        <v>272</v>
      </c>
    </row>
    <row r="7" spans="1:31" ht="9" customHeight="1" x14ac:dyDescent="0.25">
      <c r="A7" s="140"/>
      <c r="B7" s="14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142"/>
      <c r="P7" s="133"/>
      <c r="Q7" s="134"/>
      <c r="R7" s="134"/>
    </row>
    <row r="8" spans="1:31" s="148" customFormat="1" ht="24" customHeight="1" x14ac:dyDescent="0.25">
      <c r="A8" s="140">
        <f>IFERROR(SMALL($W$2:$W$13,ROWS($B$6:B7)),"k")</f>
        <v>2</v>
      </c>
      <c r="B8" s="141">
        <f>IF(O8="t",0,B6+1)</f>
        <v>1</v>
      </c>
      <c r="C8" s="197" t="str">
        <f ca="1">IFERROR(IF(A8="","",HYPERLINK(VLOOKUP(A8,$W$2:$Z$13,4,0),VLOOKUP($A8,$W$2:$X$13,2,0))),"")</f>
        <v>Nie wpisano imienia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42"/>
      <c r="O8" s="132" t="str">
        <f t="shared" ref="O8:O30" si="0">IFERROR(VLOOKUP($A8,$W$2:$Y$13,3,0),"")</f>
        <v>c</v>
      </c>
      <c r="P8" s="143"/>
      <c r="Q8" s="144"/>
      <c r="R8" s="145"/>
      <c r="S8" s="144"/>
      <c r="T8" s="146"/>
      <c r="U8" s="132" t="s">
        <v>255</v>
      </c>
      <c r="V8" s="146">
        <v>6</v>
      </c>
      <c r="W8" s="146">
        <f>IF(W9&lt;&gt;"",V8,"")</f>
        <v>6</v>
      </c>
      <c r="X8" s="147" t="s">
        <v>264</v>
      </c>
      <c r="Y8" s="146" t="s">
        <v>260</v>
      </c>
      <c r="Z8" s="132" t="str">
        <f ca="1">MID(CELL("filename",Umiejetnosci!$A$1),FIND("[",(CELL("filename",Umiejetnosci!$A$1))),300)&amp;AA8</f>
        <v>[TEST_SZABLON1.xlsx]Umiejetnosci!A1</v>
      </c>
      <c r="AA8" s="146" t="s">
        <v>267</v>
      </c>
      <c r="AB8" s="146"/>
      <c r="AC8" s="146"/>
    </row>
    <row r="9" spans="1:31" s="148" customFormat="1" ht="9" customHeight="1" x14ac:dyDescent="0.25">
      <c r="A9" s="149"/>
      <c r="B9" s="141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42"/>
      <c r="O9" s="132"/>
      <c r="P9" s="143"/>
      <c r="Q9" s="144"/>
      <c r="R9" s="144"/>
      <c r="S9" s="144"/>
      <c r="T9" s="146"/>
      <c r="U9" s="132" t="s">
        <v>257</v>
      </c>
      <c r="V9" s="146">
        <v>7</v>
      </c>
      <c r="W9" s="146">
        <f>IF(SUM(Odpowiedzi!$R$2:$R$21)=0,V9,"")</f>
        <v>7</v>
      </c>
      <c r="X9" s="146" t="s">
        <v>256</v>
      </c>
      <c r="Y9" s="146" t="s">
        <v>262</v>
      </c>
      <c r="Z9" s="132" t="str">
        <f ca="1">MID(CELL("filename",Umiejetnosci!$A$1),FIND("[",(CELL("filename",Umiejetnosci!$A$1))),300)&amp;AA9</f>
        <v>[TEST_SZABLON1.xlsx]Umiejetnosci!A1</v>
      </c>
      <c r="AA9" s="146" t="s">
        <v>267</v>
      </c>
      <c r="AB9" s="146"/>
      <c r="AC9" s="146"/>
    </row>
    <row r="10" spans="1:31" s="148" customFormat="1" ht="24" customHeight="1" x14ac:dyDescent="0.25">
      <c r="A10" s="140">
        <f>IFERROR(SMALL($W$2:$W$13,ROWS($B$6:B8)),"k")</f>
        <v>3</v>
      </c>
      <c r="B10" s="141">
        <f>IF(O10="t",0,B8+1)</f>
        <v>2</v>
      </c>
      <c r="C10" s="197" t="str">
        <f ca="1">IFERROR(IF(A10="","",HYPERLINK(VLOOKUP(A10,$W$2:$Z$13,4,0),VLOOKUP($A10,$W$2:$X$13,2,0))),"")</f>
        <v>Nie wpisano nazwiska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42"/>
      <c r="O10" s="132" t="str">
        <f t="shared" si="0"/>
        <v>c</v>
      </c>
      <c r="P10" s="143"/>
      <c r="Q10" s="144"/>
      <c r="R10" s="144"/>
      <c r="S10" s="144"/>
      <c r="T10" s="146"/>
      <c r="U10" s="132"/>
      <c r="V10" s="146"/>
      <c r="W10" s="146"/>
      <c r="X10" s="146"/>
      <c r="Y10" s="146"/>
      <c r="Z10" s="132"/>
      <c r="AA10" s="146"/>
      <c r="AB10" s="146"/>
      <c r="AC10" s="146"/>
    </row>
    <row r="11" spans="1:31" s="148" customFormat="1" ht="9" customHeight="1" x14ac:dyDescent="0.25">
      <c r="A11" s="149"/>
      <c r="B11" s="141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42"/>
      <c r="O11" s="132"/>
      <c r="P11" s="143"/>
      <c r="Q11" s="144"/>
      <c r="R11" s="144"/>
      <c r="S11" s="144"/>
      <c r="T11" s="146"/>
      <c r="U11" s="132" t="s">
        <v>258</v>
      </c>
      <c r="V11" s="146">
        <v>8</v>
      </c>
      <c r="W11" s="146">
        <f>IF(SUM($W$12:$W$13)=0,"",V11)</f>
        <v>8</v>
      </c>
      <c r="X11" s="147" t="s">
        <v>233</v>
      </c>
      <c r="Y11" s="146" t="s">
        <v>260</v>
      </c>
      <c r="Z11" s="132" t="str">
        <f ca="1">MID(CELL("filename",Test!$A$1),FIND("[",(CELL("filename",Test!$A$1))),300)&amp;AA11</f>
        <v>[TEST_SZABLON1.xlsx]TestA1</v>
      </c>
      <c r="AA11" s="146" t="str">
        <f>IF(W12&lt;&gt;"",AA12,"!A"&amp;MATCH(LEFT($V$64,FIND(",",$V$64)-1)*1,Test!$B$1:$B$248,0))</f>
        <v>A1</v>
      </c>
      <c r="AB11" s="146"/>
      <c r="AC11" s="146"/>
    </row>
    <row r="12" spans="1:31" s="148" customFormat="1" ht="24" customHeight="1" x14ac:dyDescent="0.25">
      <c r="A12" s="140">
        <f>IFERROR(SMALL($W$2:$W$13,ROWS($B$6:B9)),"k")</f>
        <v>4</v>
      </c>
      <c r="B12" s="141">
        <f>IF(O12="t",0,B10+1)</f>
        <v>3</v>
      </c>
      <c r="C12" s="197" t="str">
        <f ca="1">IFERROR(IF(A12="","",HYPERLINK(VLOOKUP(A12,$W$2:$Z$13,4,0),VLOOKUP($A12,$W$2:$X$13,2,0))),"")</f>
        <v>Nie uzupełniono nazwy firmy</v>
      </c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42"/>
      <c r="O12" s="132" t="str">
        <f t="shared" si="0"/>
        <v>c</v>
      </c>
      <c r="P12" s="143"/>
      <c r="Q12" s="144"/>
      <c r="R12" s="144"/>
      <c r="S12" s="144"/>
      <c r="T12" s="146"/>
      <c r="U12" s="132"/>
      <c r="V12" s="146">
        <v>9</v>
      </c>
      <c r="W12" s="146">
        <f>IF(SUM(Odpowiedzi!$F$2:$F$41)=0,V12,"")</f>
        <v>9</v>
      </c>
      <c r="X12" s="146" t="s">
        <v>259</v>
      </c>
      <c r="Y12" s="146" t="s">
        <v>262</v>
      </c>
      <c r="Z12" s="132" t="str">
        <f ca="1">MID(CELL("filename",Test!$A$1),FIND("[",(CELL("filename",Test!$A$1))),300)&amp;"!"&amp;AA12</f>
        <v>[TEST_SZABLON1.xlsx]Test!A1</v>
      </c>
      <c r="AA12" s="146" t="s">
        <v>268</v>
      </c>
      <c r="AB12" s="146"/>
      <c r="AC12" s="146"/>
    </row>
    <row r="13" spans="1:31" s="148" customFormat="1" ht="9" customHeight="1" x14ac:dyDescent="0.25">
      <c r="A13" s="149"/>
      <c r="B13" s="141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42"/>
      <c r="O13" s="132"/>
      <c r="P13" s="143"/>
      <c r="Q13" s="144"/>
      <c r="R13" s="144"/>
      <c r="S13" s="144"/>
      <c r="T13" s="146"/>
      <c r="U13" s="146"/>
      <c r="V13" s="146">
        <v>10</v>
      </c>
      <c r="W13" s="146">
        <f>IF($V$64&lt;&gt;"",V13,"")</f>
        <v>10</v>
      </c>
      <c r="X13" s="146" t="str">
        <f>"Na następujące pytania testowe nie udzielono żadnej odpowiedzi: " &amp;LEFT($V$64,LEN($V$64)-2)</f>
        <v>Na następujące pytania testowe nie udzielono żadnej odpowiedzi: 1, 2, 3, 4, 5, 6, 7, 8, 9, 10, 11, 12, 13, 14, 15, 16, 17, 18, 19, 20, 21, 22, 23, 24, 25, 26, 27, 28, 29, 30, 31, 32, 33, 34, 35, 36, 37, 38, 39, 40</v>
      </c>
      <c r="Y13" s="146" t="s">
        <v>262</v>
      </c>
      <c r="Z13" s="132" t="str">
        <f ca="1">MID(CELL("filename",Test!$A$1),FIND("[",(CELL("filename",Test!$A$1))),300)&amp;AA13</f>
        <v>[TEST_SZABLON1.xlsx]Test!A10</v>
      </c>
      <c r="AA13" s="146" t="str">
        <f>"!A"&amp;MATCH(LEFT($V$64,FIND(",",$V$64)-1)*1,Test!$B$1:$B$248,0)</f>
        <v>!A10</v>
      </c>
      <c r="AB13" s="146"/>
      <c r="AC13" s="146"/>
    </row>
    <row r="14" spans="1:31" s="148" customFormat="1" ht="24" customHeight="1" x14ac:dyDescent="0.25">
      <c r="A14" s="140">
        <f>IFERROR(SMALL($W$2:$W$13,ROWS($B$6:B10)),"k")</f>
        <v>5</v>
      </c>
      <c r="B14" s="141">
        <f>IF(O14="t",0,B12+1)</f>
        <v>4</v>
      </c>
      <c r="C14" s="197" t="str">
        <f ca="1">IFERROR(IF(A14="","",HYPERLINK(VLOOKUP(A14,$W$2:$Z$13,4,0),VLOOKUP($A14,$W$2:$X$13,2,0))),"")</f>
        <v>Nie podano adresu e-mail, na który należy wysłać analizę testu</v>
      </c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42"/>
      <c r="O14" s="132" t="str">
        <f t="shared" si="0"/>
        <v>c</v>
      </c>
      <c r="P14" s="143"/>
      <c r="Q14" s="144"/>
      <c r="R14" s="144"/>
      <c r="S14" s="144"/>
      <c r="T14" s="146"/>
      <c r="U14" s="147" t="s">
        <v>273</v>
      </c>
      <c r="V14" s="146"/>
      <c r="W14" s="146">
        <f>SUM(W2:W13)</f>
        <v>55</v>
      </c>
      <c r="X14" s="146"/>
      <c r="Y14" s="146"/>
      <c r="Z14" s="146"/>
      <c r="AA14" s="146"/>
      <c r="AB14" s="146"/>
      <c r="AC14" s="146"/>
      <c r="AD14" s="150"/>
      <c r="AE14" s="150"/>
    </row>
    <row r="15" spans="1:31" s="148" customFormat="1" ht="9" customHeight="1" x14ac:dyDescent="0.25">
      <c r="A15" s="149"/>
      <c r="B15" s="141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42"/>
      <c r="O15" s="132"/>
      <c r="P15" s="143"/>
      <c r="Q15" s="144"/>
      <c r="R15" s="144"/>
      <c r="S15" s="144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50"/>
      <c r="AE15" s="150"/>
    </row>
    <row r="16" spans="1:31" s="148" customFormat="1" ht="24" customHeight="1" x14ac:dyDescent="0.25">
      <c r="A16" s="140">
        <f>IFERROR(SMALL($W$2:$W$13,ROWS($B$6:B11)),"k")</f>
        <v>6</v>
      </c>
      <c r="B16" s="141">
        <f>IF(O16="t",0,B14+1)</f>
        <v>0</v>
      </c>
      <c r="C16" s="197" t="str">
        <f ca="1">IFERROR(IF(A16="","",HYPERLINK(VLOOKUP(A16,$W$2:$Z$13,4,0),VLOOKUP($A16,$W$2:$X$13,2,0))),"")</f>
        <v>Nie zaznaczono, do czego wykorzystujesz Excela:</v>
      </c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42"/>
      <c r="O16" s="132" t="str">
        <f t="shared" si="0"/>
        <v>t</v>
      </c>
      <c r="P16" s="143"/>
      <c r="Q16" s="144"/>
      <c r="R16" s="144"/>
      <c r="S16" s="144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50"/>
      <c r="AE16" s="150"/>
    </row>
    <row r="17" spans="1:31" s="148" customFormat="1" ht="9" customHeight="1" x14ac:dyDescent="0.25">
      <c r="A17" s="149"/>
      <c r="B17" s="141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42"/>
      <c r="O17" s="132"/>
      <c r="P17" s="143"/>
      <c r="Q17" s="144"/>
      <c r="R17" s="144"/>
      <c r="S17" s="144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50"/>
      <c r="AE17" s="150"/>
    </row>
    <row r="18" spans="1:31" s="148" customFormat="1" ht="24" customHeight="1" x14ac:dyDescent="0.25">
      <c r="A18" s="140">
        <f>IFERROR(SMALL($W$2:$W$13,ROWS($B$6:B12)),"k")</f>
        <v>7</v>
      </c>
      <c r="B18" s="141">
        <f>IF(O18="t",0,B16+1)</f>
        <v>1</v>
      </c>
      <c r="C18" s="197" t="str">
        <f ca="1">IFERROR(IF(A18="","",HYPERLINK(VLOOKUP(A18,$W$2:$Z$13,4,0),VLOOKUP($A18,$W$2:$X$13,2,0))),"")</f>
        <v>Nie wskazano do czego, używasz Excela - zaznacz chociaż jedną najprostszą opcję, aby było możliwe dokonanie pełnej analizy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42"/>
      <c r="O18" s="132" t="str">
        <f t="shared" si="0"/>
        <v>c</v>
      </c>
      <c r="P18" s="143"/>
      <c r="Q18" s="144"/>
      <c r="R18" s="144"/>
      <c r="S18" s="144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50"/>
      <c r="AE18" s="150"/>
    </row>
    <row r="19" spans="1:31" s="148" customFormat="1" ht="9" customHeight="1" x14ac:dyDescent="0.25">
      <c r="A19" s="149"/>
      <c r="B19" s="141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42"/>
      <c r="O19" s="132"/>
      <c r="P19" s="143"/>
      <c r="Q19" s="144"/>
      <c r="R19" s="144"/>
      <c r="S19" s="144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50"/>
      <c r="AE19" s="150"/>
    </row>
    <row r="20" spans="1:31" s="148" customFormat="1" ht="24" customHeight="1" x14ac:dyDescent="0.25">
      <c r="A20" s="140">
        <f>IFERROR(SMALL($W$2:$W$13,ROWS($B$6:B13)),"k")</f>
        <v>8</v>
      </c>
      <c r="B20" s="141">
        <f>IF(O20="t",0,B18+1)</f>
        <v>0</v>
      </c>
      <c r="C20" s="197" t="str">
        <f ca="1">IFERROR(IF(A20="","",HYPERLINK(VLOOKUP(A20,$W$2:$Z$13,4,0),VLOOKUP($A20,$W$2:$X$13,2,0))),"")</f>
        <v>Uwagi do testu: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42"/>
      <c r="O20" s="132" t="str">
        <f t="shared" si="0"/>
        <v>t</v>
      </c>
      <c r="P20" s="143"/>
      <c r="Q20" s="144"/>
      <c r="R20" s="144"/>
      <c r="S20" s="144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50"/>
      <c r="AE20" s="150"/>
    </row>
    <row r="21" spans="1:31" s="148" customFormat="1" ht="9" customHeight="1" x14ac:dyDescent="0.25">
      <c r="A21" s="149"/>
      <c r="B21" s="141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42"/>
      <c r="O21" s="132"/>
      <c r="P21" s="143"/>
      <c r="Q21" s="144"/>
      <c r="R21" s="144"/>
      <c r="S21" s="144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50"/>
      <c r="AE21" s="150"/>
    </row>
    <row r="22" spans="1:31" s="148" customFormat="1" ht="24" customHeight="1" x14ac:dyDescent="0.25">
      <c r="A22" s="140">
        <f>IFERROR(SMALL($W$2:$W$13,ROWS($B$6:B14)),"k")</f>
        <v>9</v>
      </c>
      <c r="B22" s="141">
        <f>IF(O22="t",0,B20+1)</f>
        <v>1</v>
      </c>
      <c r="C22" s="197" t="str">
        <f ca="1">IFERROR(IF(A22="","",HYPERLINK(VLOOKUP(A22,$W$2:$Z$13,4,0),VLOOKUP($A22,$W$2:$X$13,2,0))),"")</f>
        <v>Nie udzielono odpowiedzi na żadne pytanie testowe, w tym wypadku zostaniesz zakwalifikowany na poziom Podstawowy</v>
      </c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42"/>
      <c r="O22" s="132" t="str">
        <f t="shared" si="0"/>
        <v>c</v>
      </c>
      <c r="P22" s="143"/>
      <c r="Q22" s="144"/>
      <c r="R22" s="144"/>
      <c r="S22" s="144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50"/>
      <c r="AE22" s="150"/>
    </row>
    <row r="23" spans="1:31" s="148" customFormat="1" ht="9" customHeight="1" x14ac:dyDescent="0.25">
      <c r="A23" s="149"/>
      <c r="B23" s="141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42"/>
      <c r="O23" s="132"/>
      <c r="P23" s="143"/>
      <c r="Q23" s="144"/>
      <c r="R23" s="144"/>
      <c r="S23" s="144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50"/>
      <c r="AE23" s="150"/>
    </row>
    <row r="24" spans="1:31" s="148" customFormat="1" ht="24" customHeight="1" x14ac:dyDescent="0.25">
      <c r="A24" s="140">
        <f>IFERROR(SMALL($W$2:$W$13,ROWS($B$6:B15)),"k")</f>
        <v>10</v>
      </c>
      <c r="B24" s="141">
        <f>IF(O24="t",0,B22+1)</f>
        <v>2</v>
      </c>
      <c r="C24" s="197" t="str">
        <f ca="1">IFERROR(IF(A24="","",HYPERLINK(VLOOKUP(A24,$W$2:$Z$13,4,0),VLOOKUP($A24,$W$2:$X$13,2,0))),"")</f>
        <v>Na następujące pytania testowe nie udzielono żadnej odpowiedzi: 1, 2, 3, 4, 5, 6, 7, 8, 9, 10, 11, 12, 13, 14, 15, 16, 17, 18, 19, 20, 21, 22, 23, 24, 25, 26, 27, 28, 29, 30, 31, 32, 33, 34, 35, 36, 37, 38, 39, 40</v>
      </c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42"/>
      <c r="O24" s="132" t="str">
        <f t="shared" si="0"/>
        <v>c</v>
      </c>
      <c r="P24" s="143"/>
      <c r="Q24" s="144"/>
      <c r="R24" s="144"/>
      <c r="S24" s="144"/>
      <c r="T24" s="146" t="s">
        <v>234</v>
      </c>
      <c r="U24" s="146"/>
      <c r="V24" s="146"/>
      <c r="W24" s="146"/>
      <c r="X24" s="146"/>
      <c r="Y24" s="146"/>
      <c r="Z24" s="146"/>
      <c r="AA24" s="146"/>
      <c r="AB24" s="146"/>
      <c r="AC24" s="146"/>
      <c r="AD24" s="150"/>
      <c r="AE24" s="150"/>
    </row>
    <row r="25" spans="1:31" ht="9" customHeight="1" x14ac:dyDescent="0.25">
      <c r="A25" s="140"/>
      <c r="B25" s="141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42"/>
      <c r="P25" s="133"/>
      <c r="Q25" s="134"/>
      <c r="R25" s="134"/>
      <c r="S25" s="134">
        <v>1</v>
      </c>
      <c r="T25" s="132">
        <f>Odpowiedzi!F2</f>
        <v>0</v>
      </c>
      <c r="U25" s="132" t="str">
        <f>IF(T25=0,S25&amp;", ","")</f>
        <v xml:space="preserve">1, </v>
      </c>
      <c r="V25" s="132" t="str">
        <f>V24&amp;U25</f>
        <v xml:space="preserve">1, </v>
      </c>
      <c r="AD25" s="136"/>
      <c r="AE25" s="136"/>
    </row>
    <row r="26" spans="1:31" ht="24" customHeight="1" x14ac:dyDescent="0.25">
      <c r="A26" s="140" t="str">
        <f>IFERROR(SMALL($W$2:$W$13,ROWS($B$6:B16)),"k")</f>
        <v>k</v>
      </c>
      <c r="B26" s="141">
        <f>IF(O26="t",0,B24+1)</f>
        <v>3</v>
      </c>
      <c r="C26" s="197" t="str">
        <f>IFERROR(IF(A26="","",HYPERLINK(VLOOKUP(A26,$W$2:$Z$13,4,0),VLOOKUP($A26,$W$2:$X$13,2,0))),"")</f>
        <v/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42"/>
      <c r="O26" s="132" t="str">
        <f t="shared" si="0"/>
        <v/>
      </c>
      <c r="P26" s="133"/>
      <c r="Q26" s="134"/>
      <c r="R26" s="134"/>
      <c r="S26" s="134">
        <v>2</v>
      </c>
      <c r="T26" s="132">
        <f>Odpowiedzi!F3</f>
        <v>0</v>
      </c>
      <c r="U26" s="132" t="str">
        <f t="shared" ref="U26:U63" si="1">IF(T26=0,S26&amp;", ","")</f>
        <v xml:space="preserve">2, </v>
      </c>
      <c r="V26" s="132" t="str">
        <f t="shared" ref="V26:V64" si="2">V25&amp;U26</f>
        <v xml:space="preserve">1, 2, </v>
      </c>
      <c r="AD26" s="136"/>
      <c r="AE26" s="136"/>
    </row>
    <row r="27" spans="1:31" ht="9" customHeight="1" x14ac:dyDescent="0.25">
      <c r="A27" s="140"/>
      <c r="B27" s="141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42"/>
      <c r="P27" s="133"/>
      <c r="Q27" s="134"/>
      <c r="R27" s="134"/>
      <c r="S27" s="134">
        <v>3</v>
      </c>
      <c r="T27" s="132">
        <f>Odpowiedzi!F4</f>
        <v>0</v>
      </c>
      <c r="U27" s="132" t="str">
        <f t="shared" si="1"/>
        <v xml:space="preserve">3, </v>
      </c>
      <c r="V27" s="132" t="str">
        <f t="shared" si="2"/>
        <v xml:space="preserve">1, 2, 3, </v>
      </c>
      <c r="AD27" s="136"/>
      <c r="AE27" s="136"/>
    </row>
    <row r="28" spans="1:31" ht="24.95" customHeight="1" x14ac:dyDescent="0.25">
      <c r="A28" s="140" t="str">
        <f>IFERROR(SMALL($W$2:$W$13,ROWS($B$6:B17)),"k")</f>
        <v>k</v>
      </c>
      <c r="B28" s="141">
        <f>IF(O28="t",0,B26+1)</f>
        <v>4</v>
      </c>
      <c r="C28" s="197" t="str">
        <f>IFERROR(IF(A28="","",HYPERLINK(VLOOKUP(A28,$W$2:$Z$13,4,0),VLOOKUP($A28,$W$2:$X$13,2,0))),"")</f>
        <v/>
      </c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42"/>
      <c r="O28" s="132" t="str">
        <f t="shared" si="0"/>
        <v/>
      </c>
      <c r="P28" s="133"/>
      <c r="Q28" s="134"/>
      <c r="R28" s="134"/>
      <c r="S28" s="134">
        <v>4</v>
      </c>
      <c r="T28" s="132">
        <f>Odpowiedzi!F5</f>
        <v>0</v>
      </c>
      <c r="U28" s="132" t="str">
        <f t="shared" si="1"/>
        <v xml:space="preserve">4, </v>
      </c>
      <c r="V28" s="132" t="str">
        <f t="shared" si="2"/>
        <v xml:space="preserve">1, 2, 3, 4, </v>
      </c>
      <c r="AD28" s="136"/>
      <c r="AE28" s="136"/>
    </row>
    <row r="29" spans="1:31" ht="9" customHeight="1" x14ac:dyDescent="0.25">
      <c r="A29" s="140"/>
      <c r="B29" s="141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42"/>
      <c r="P29" s="133"/>
      <c r="Q29" s="134"/>
      <c r="R29" s="134"/>
      <c r="S29" s="134">
        <v>5</v>
      </c>
      <c r="T29" s="132">
        <f>Odpowiedzi!F6</f>
        <v>0</v>
      </c>
      <c r="U29" s="132" t="str">
        <f t="shared" si="1"/>
        <v xml:space="preserve">5, </v>
      </c>
      <c r="V29" s="132" t="str">
        <f t="shared" si="2"/>
        <v xml:space="preserve">1, 2, 3, 4, 5, </v>
      </c>
      <c r="AD29" s="136"/>
      <c r="AE29" s="136"/>
    </row>
    <row r="30" spans="1:31" ht="24.95" customHeight="1" x14ac:dyDescent="0.25">
      <c r="A30" s="140" t="str">
        <f>IFERROR(SMALL($W$2:$W$13,ROWS($B$6:B18)),"k")</f>
        <v>k</v>
      </c>
      <c r="B30" s="141">
        <f>IF(O30="t",0,B28+1)</f>
        <v>5</v>
      </c>
      <c r="C30" s="197" t="str">
        <f>IFERROR(IF(A30="","",HYPERLINK(VLOOKUP(A30,$W$2:$Z$13,4,0),VLOOKUP($A30,$W$2:$X$13,2,0))),"")</f>
        <v/>
      </c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42"/>
      <c r="O30" s="132" t="str">
        <f t="shared" si="0"/>
        <v/>
      </c>
      <c r="P30" s="133"/>
      <c r="Q30" s="134"/>
      <c r="R30" s="134"/>
      <c r="S30" s="134">
        <v>6</v>
      </c>
      <c r="T30" s="132">
        <f>Odpowiedzi!F7</f>
        <v>0</v>
      </c>
      <c r="U30" s="132" t="str">
        <f t="shared" si="1"/>
        <v xml:space="preserve">6, </v>
      </c>
      <c r="V30" s="132" t="str">
        <f t="shared" si="2"/>
        <v xml:space="preserve">1, 2, 3, 4, 5, 6, </v>
      </c>
      <c r="AD30" s="136"/>
      <c r="AE30" s="136"/>
    </row>
    <row r="31" spans="1:31" s="12" customFormat="1" ht="9" customHeight="1" x14ac:dyDescent="0.25">
      <c r="A31" s="132"/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O31" s="132"/>
      <c r="P31" s="133"/>
      <c r="Q31" s="134"/>
      <c r="R31" s="134"/>
      <c r="S31" s="134">
        <v>7</v>
      </c>
      <c r="T31" s="132">
        <f>Odpowiedzi!F8</f>
        <v>0</v>
      </c>
      <c r="U31" s="132" t="str">
        <f t="shared" si="1"/>
        <v xml:space="preserve">7, </v>
      </c>
      <c r="V31" s="132" t="str">
        <f t="shared" si="2"/>
        <v xml:space="preserve">1, 2, 3, 4, 5, 6, 7, </v>
      </c>
      <c r="W31" s="132"/>
      <c r="X31" s="132"/>
      <c r="Y31" s="132"/>
      <c r="Z31" s="132"/>
      <c r="AA31" s="132"/>
      <c r="AB31" s="132"/>
      <c r="AC31" s="132"/>
      <c r="AD31" s="132"/>
      <c r="AE31" s="132"/>
    </row>
    <row r="32" spans="1:31" ht="24.95" hidden="1" customHeight="1" x14ac:dyDescent="0.25"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S32" s="134">
        <v>8</v>
      </c>
      <c r="T32" s="132">
        <f>Odpowiedzi!F9</f>
        <v>0</v>
      </c>
      <c r="U32" s="132" t="str">
        <f t="shared" si="1"/>
        <v xml:space="preserve">8, </v>
      </c>
      <c r="V32" s="132" t="str">
        <f t="shared" si="2"/>
        <v xml:space="preserve">1, 2, 3, 4, 5, 6, 7, 8, </v>
      </c>
      <c r="AD32" s="136"/>
      <c r="AE32" s="136"/>
    </row>
    <row r="33" spans="3:31" ht="24.95" hidden="1" customHeight="1" x14ac:dyDescent="0.25"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S33" s="134">
        <v>9</v>
      </c>
      <c r="T33" s="132">
        <f>Odpowiedzi!F10</f>
        <v>0</v>
      </c>
      <c r="U33" s="132" t="str">
        <f t="shared" si="1"/>
        <v xml:space="preserve">9, </v>
      </c>
      <c r="V33" s="132" t="str">
        <f t="shared" si="2"/>
        <v xml:space="preserve">1, 2, 3, 4, 5, 6, 7, 8, 9, </v>
      </c>
      <c r="AD33" s="136"/>
      <c r="AE33" s="136"/>
    </row>
    <row r="34" spans="3:31" ht="24.95" hidden="1" customHeight="1" x14ac:dyDescent="0.25"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S34" s="134">
        <v>10</v>
      </c>
      <c r="T34" s="132">
        <f>Odpowiedzi!F11</f>
        <v>0</v>
      </c>
      <c r="U34" s="132" t="str">
        <f t="shared" si="1"/>
        <v xml:space="preserve">10, </v>
      </c>
      <c r="V34" s="132" t="str">
        <f t="shared" si="2"/>
        <v xml:space="preserve">1, 2, 3, 4, 5, 6, 7, 8, 9, 10, </v>
      </c>
      <c r="AD34" s="136"/>
      <c r="AE34" s="136"/>
    </row>
    <row r="35" spans="3:31" ht="24.95" hidden="1" customHeight="1" x14ac:dyDescent="0.25"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S35" s="134">
        <v>11</v>
      </c>
      <c r="T35" s="132">
        <f>Odpowiedzi!F12</f>
        <v>0</v>
      </c>
      <c r="U35" s="132" t="str">
        <f t="shared" si="1"/>
        <v xml:space="preserve">11, </v>
      </c>
      <c r="V35" s="132" t="str">
        <f t="shared" si="2"/>
        <v xml:space="preserve">1, 2, 3, 4, 5, 6, 7, 8, 9, 10, 11, </v>
      </c>
      <c r="AD35" s="136"/>
      <c r="AE35" s="136"/>
    </row>
    <row r="36" spans="3:31" ht="24.95" hidden="1" customHeight="1" x14ac:dyDescent="0.25"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S36" s="134">
        <v>12</v>
      </c>
      <c r="T36" s="132">
        <f>Odpowiedzi!F13</f>
        <v>0</v>
      </c>
      <c r="U36" s="132" t="str">
        <f t="shared" si="1"/>
        <v xml:space="preserve">12, </v>
      </c>
      <c r="V36" s="132" t="str">
        <f t="shared" si="2"/>
        <v xml:space="preserve">1, 2, 3, 4, 5, 6, 7, 8, 9, 10, 11, 12, </v>
      </c>
      <c r="AD36" s="136"/>
      <c r="AE36" s="136"/>
    </row>
    <row r="37" spans="3:31" ht="24.95" hidden="1" customHeight="1" x14ac:dyDescent="0.25"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S37" s="134">
        <v>13</v>
      </c>
      <c r="T37" s="132">
        <f>Odpowiedzi!F14</f>
        <v>0</v>
      </c>
      <c r="U37" s="132" t="str">
        <f t="shared" si="1"/>
        <v xml:space="preserve">13, </v>
      </c>
      <c r="V37" s="132" t="str">
        <f t="shared" si="2"/>
        <v xml:space="preserve">1, 2, 3, 4, 5, 6, 7, 8, 9, 10, 11, 12, 13, </v>
      </c>
      <c r="AD37" s="136"/>
      <c r="AE37" s="136"/>
    </row>
    <row r="38" spans="3:31" ht="24.95" hidden="1" customHeight="1" x14ac:dyDescent="0.25"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S38" s="134">
        <v>14</v>
      </c>
      <c r="T38" s="132">
        <f>Odpowiedzi!F15</f>
        <v>0</v>
      </c>
      <c r="U38" s="132" t="str">
        <f t="shared" si="1"/>
        <v xml:space="preserve">14, </v>
      </c>
      <c r="V38" s="132" t="str">
        <f t="shared" si="2"/>
        <v xml:space="preserve">1, 2, 3, 4, 5, 6, 7, 8, 9, 10, 11, 12, 13, 14, </v>
      </c>
      <c r="AD38" s="136"/>
      <c r="AE38" s="136"/>
    </row>
    <row r="39" spans="3:31" ht="24.95" hidden="1" customHeight="1" x14ac:dyDescent="0.25"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S39" s="134">
        <v>15</v>
      </c>
      <c r="T39" s="132">
        <f>Odpowiedzi!F16</f>
        <v>0</v>
      </c>
      <c r="U39" s="132" t="str">
        <f t="shared" si="1"/>
        <v xml:space="preserve">15, </v>
      </c>
      <c r="V39" s="132" t="str">
        <f t="shared" si="2"/>
        <v xml:space="preserve">1, 2, 3, 4, 5, 6, 7, 8, 9, 10, 11, 12, 13, 14, 15, </v>
      </c>
      <c r="AD39" s="136"/>
      <c r="AE39" s="136"/>
    </row>
    <row r="40" spans="3:31" ht="24.95" hidden="1" customHeight="1" x14ac:dyDescent="0.25"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S40" s="134">
        <v>16</v>
      </c>
      <c r="T40" s="132">
        <f>Odpowiedzi!F17</f>
        <v>0</v>
      </c>
      <c r="U40" s="132" t="str">
        <f t="shared" si="1"/>
        <v xml:space="preserve">16, </v>
      </c>
      <c r="V40" s="132" t="str">
        <f t="shared" si="2"/>
        <v xml:space="preserve">1, 2, 3, 4, 5, 6, 7, 8, 9, 10, 11, 12, 13, 14, 15, 16, </v>
      </c>
      <c r="AD40" s="136"/>
      <c r="AE40" s="136"/>
    </row>
    <row r="41" spans="3:31" ht="24.95" hidden="1" customHeight="1" x14ac:dyDescent="0.25"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S41" s="134">
        <v>17</v>
      </c>
      <c r="T41" s="132">
        <f>Odpowiedzi!F18</f>
        <v>0</v>
      </c>
      <c r="U41" s="132" t="str">
        <f t="shared" si="1"/>
        <v xml:space="preserve">17, </v>
      </c>
      <c r="V41" s="132" t="str">
        <f t="shared" si="2"/>
        <v xml:space="preserve">1, 2, 3, 4, 5, 6, 7, 8, 9, 10, 11, 12, 13, 14, 15, 16, 17, </v>
      </c>
      <c r="AD41" s="136"/>
      <c r="AE41" s="136"/>
    </row>
    <row r="42" spans="3:31" ht="24.95" hidden="1" customHeight="1" x14ac:dyDescent="0.25"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S42" s="134">
        <v>18</v>
      </c>
      <c r="T42" s="132">
        <f>Odpowiedzi!F19</f>
        <v>0</v>
      </c>
      <c r="U42" s="132" t="str">
        <f t="shared" si="1"/>
        <v xml:space="preserve">18, </v>
      </c>
      <c r="V42" s="132" t="str">
        <f t="shared" si="2"/>
        <v xml:space="preserve">1, 2, 3, 4, 5, 6, 7, 8, 9, 10, 11, 12, 13, 14, 15, 16, 17, 18, </v>
      </c>
      <c r="AD42" s="136"/>
      <c r="AE42" s="136"/>
    </row>
    <row r="43" spans="3:31" ht="24.95" hidden="1" customHeight="1" x14ac:dyDescent="0.25"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S43" s="134">
        <v>19</v>
      </c>
      <c r="T43" s="132">
        <f>Odpowiedzi!F20</f>
        <v>0</v>
      </c>
      <c r="U43" s="132" t="str">
        <f t="shared" si="1"/>
        <v xml:space="preserve">19, </v>
      </c>
      <c r="V43" s="132" t="str">
        <f t="shared" si="2"/>
        <v xml:space="preserve">1, 2, 3, 4, 5, 6, 7, 8, 9, 10, 11, 12, 13, 14, 15, 16, 17, 18, 19, </v>
      </c>
      <c r="AD43" s="136"/>
      <c r="AE43" s="136"/>
    </row>
    <row r="44" spans="3:31" ht="24.95" hidden="1" customHeight="1" x14ac:dyDescent="0.25"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S44" s="134">
        <v>20</v>
      </c>
      <c r="T44" s="132">
        <f>Odpowiedzi!F21</f>
        <v>0</v>
      </c>
      <c r="U44" s="132" t="str">
        <f t="shared" si="1"/>
        <v xml:space="preserve">20, </v>
      </c>
      <c r="V44" s="132" t="str">
        <f t="shared" si="2"/>
        <v xml:space="preserve">1, 2, 3, 4, 5, 6, 7, 8, 9, 10, 11, 12, 13, 14, 15, 16, 17, 18, 19, 20, </v>
      </c>
      <c r="AD44" s="136"/>
      <c r="AE44" s="136"/>
    </row>
    <row r="45" spans="3:31" ht="24.95" hidden="1" customHeight="1" x14ac:dyDescent="0.25"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S45" s="134">
        <v>21</v>
      </c>
      <c r="T45" s="132">
        <f>Odpowiedzi!F22</f>
        <v>0</v>
      </c>
      <c r="U45" s="132" t="str">
        <f t="shared" si="1"/>
        <v xml:space="preserve">21, </v>
      </c>
      <c r="V45" s="132" t="str">
        <f t="shared" si="2"/>
        <v xml:space="preserve">1, 2, 3, 4, 5, 6, 7, 8, 9, 10, 11, 12, 13, 14, 15, 16, 17, 18, 19, 20, 21, </v>
      </c>
      <c r="AD45" s="136"/>
      <c r="AE45" s="136"/>
    </row>
    <row r="46" spans="3:31" ht="24.95" hidden="1" customHeight="1" x14ac:dyDescent="0.25"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S46" s="134">
        <v>22</v>
      </c>
      <c r="T46" s="132">
        <f>Odpowiedzi!F23</f>
        <v>0</v>
      </c>
      <c r="U46" s="132" t="str">
        <f t="shared" si="1"/>
        <v xml:space="preserve">22, </v>
      </c>
      <c r="V46" s="132" t="str">
        <f t="shared" si="2"/>
        <v xml:space="preserve">1, 2, 3, 4, 5, 6, 7, 8, 9, 10, 11, 12, 13, 14, 15, 16, 17, 18, 19, 20, 21, 22, </v>
      </c>
      <c r="AD46" s="136"/>
      <c r="AE46" s="136"/>
    </row>
    <row r="47" spans="3:31" ht="24.95" hidden="1" customHeight="1" x14ac:dyDescent="0.25"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S47" s="134">
        <v>23</v>
      </c>
      <c r="T47" s="132">
        <f>Odpowiedzi!F24</f>
        <v>0</v>
      </c>
      <c r="U47" s="132" t="str">
        <f t="shared" si="1"/>
        <v xml:space="preserve">23, </v>
      </c>
      <c r="V47" s="132" t="str">
        <f t="shared" si="2"/>
        <v xml:space="preserve">1, 2, 3, 4, 5, 6, 7, 8, 9, 10, 11, 12, 13, 14, 15, 16, 17, 18, 19, 20, 21, 22, 23, </v>
      </c>
      <c r="AD47" s="136"/>
      <c r="AE47" s="136"/>
    </row>
    <row r="48" spans="3:31" ht="24.95" hidden="1" customHeight="1" x14ac:dyDescent="0.25"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S48" s="134">
        <v>24</v>
      </c>
      <c r="T48" s="132">
        <f>Odpowiedzi!F25</f>
        <v>0</v>
      </c>
      <c r="U48" s="132" t="str">
        <f t="shared" si="1"/>
        <v xml:space="preserve">24, </v>
      </c>
      <c r="V48" s="132" t="str">
        <f t="shared" si="2"/>
        <v xml:space="preserve">1, 2, 3, 4, 5, 6, 7, 8, 9, 10, 11, 12, 13, 14, 15, 16, 17, 18, 19, 20, 21, 22, 23, 24, </v>
      </c>
      <c r="AD48" s="136"/>
      <c r="AE48" s="136"/>
    </row>
    <row r="49" spans="3:31" ht="24.95" hidden="1" customHeight="1" x14ac:dyDescent="0.25"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S49" s="134">
        <v>25</v>
      </c>
      <c r="T49" s="132">
        <f>Odpowiedzi!F26</f>
        <v>0</v>
      </c>
      <c r="U49" s="132" t="str">
        <f t="shared" si="1"/>
        <v xml:space="preserve">25, </v>
      </c>
      <c r="V49" s="132" t="str">
        <f t="shared" si="2"/>
        <v xml:space="preserve">1, 2, 3, 4, 5, 6, 7, 8, 9, 10, 11, 12, 13, 14, 15, 16, 17, 18, 19, 20, 21, 22, 23, 24, 25, </v>
      </c>
      <c r="AD49" s="136"/>
      <c r="AE49" s="136"/>
    </row>
    <row r="50" spans="3:31" ht="24.95" hidden="1" customHeight="1" x14ac:dyDescent="0.25">
      <c r="S50" s="134">
        <v>26</v>
      </c>
      <c r="T50" s="132">
        <f>Odpowiedzi!F27</f>
        <v>0</v>
      </c>
      <c r="U50" s="132" t="str">
        <f t="shared" si="1"/>
        <v xml:space="preserve">26, </v>
      </c>
      <c r="V50" s="132" t="str">
        <f t="shared" si="2"/>
        <v xml:space="preserve">1, 2, 3, 4, 5, 6, 7, 8, 9, 10, 11, 12, 13, 14, 15, 16, 17, 18, 19, 20, 21, 22, 23, 24, 25, 26, </v>
      </c>
      <c r="AD50" s="136"/>
      <c r="AE50" s="136"/>
    </row>
    <row r="51" spans="3:31" ht="24.95" hidden="1" customHeight="1" x14ac:dyDescent="0.25">
      <c r="S51" s="134">
        <v>27</v>
      </c>
      <c r="T51" s="132">
        <f>Odpowiedzi!F28</f>
        <v>0</v>
      </c>
      <c r="U51" s="132" t="str">
        <f t="shared" si="1"/>
        <v xml:space="preserve">27, </v>
      </c>
      <c r="V51" s="132" t="str">
        <f t="shared" si="2"/>
        <v xml:space="preserve">1, 2, 3, 4, 5, 6, 7, 8, 9, 10, 11, 12, 13, 14, 15, 16, 17, 18, 19, 20, 21, 22, 23, 24, 25, 26, 27, </v>
      </c>
      <c r="AD51" s="136"/>
      <c r="AE51" s="136"/>
    </row>
    <row r="52" spans="3:31" ht="24.95" hidden="1" customHeight="1" x14ac:dyDescent="0.25">
      <c r="S52" s="134">
        <v>28</v>
      </c>
      <c r="T52" s="132">
        <f>Odpowiedzi!F29</f>
        <v>0</v>
      </c>
      <c r="U52" s="132" t="str">
        <f t="shared" si="1"/>
        <v xml:space="preserve">28, </v>
      </c>
      <c r="V52" s="132" t="str">
        <f t="shared" si="2"/>
        <v xml:space="preserve">1, 2, 3, 4, 5, 6, 7, 8, 9, 10, 11, 12, 13, 14, 15, 16, 17, 18, 19, 20, 21, 22, 23, 24, 25, 26, 27, 28, </v>
      </c>
      <c r="AD52" s="136"/>
      <c r="AE52" s="136"/>
    </row>
    <row r="53" spans="3:31" ht="24.95" hidden="1" customHeight="1" x14ac:dyDescent="0.25">
      <c r="S53" s="134">
        <v>29</v>
      </c>
      <c r="T53" s="132">
        <f>Odpowiedzi!F30</f>
        <v>0</v>
      </c>
      <c r="U53" s="132" t="str">
        <f t="shared" si="1"/>
        <v xml:space="preserve">29, </v>
      </c>
      <c r="V53" s="132" t="str">
        <f t="shared" si="2"/>
        <v xml:space="preserve">1, 2, 3, 4, 5, 6, 7, 8, 9, 10, 11, 12, 13, 14, 15, 16, 17, 18, 19, 20, 21, 22, 23, 24, 25, 26, 27, 28, 29, </v>
      </c>
      <c r="AD53" s="136"/>
      <c r="AE53" s="136"/>
    </row>
    <row r="54" spans="3:31" ht="24.95" hidden="1" customHeight="1" x14ac:dyDescent="0.25">
      <c r="S54" s="134">
        <v>30</v>
      </c>
      <c r="T54" s="132">
        <f>Odpowiedzi!F31</f>
        <v>0</v>
      </c>
      <c r="U54" s="132" t="str">
        <f t="shared" si="1"/>
        <v xml:space="preserve">30, </v>
      </c>
      <c r="V54" s="132" t="str">
        <f t="shared" si="2"/>
        <v xml:space="preserve">1, 2, 3, 4, 5, 6, 7, 8, 9, 10, 11, 12, 13, 14, 15, 16, 17, 18, 19, 20, 21, 22, 23, 24, 25, 26, 27, 28, 29, 30, </v>
      </c>
      <c r="AD54" s="136"/>
      <c r="AE54" s="136"/>
    </row>
    <row r="55" spans="3:31" ht="24.95" hidden="1" customHeight="1" x14ac:dyDescent="0.25">
      <c r="S55" s="134">
        <v>31</v>
      </c>
      <c r="T55" s="132">
        <f>Odpowiedzi!F32</f>
        <v>0</v>
      </c>
      <c r="U55" s="132" t="str">
        <f t="shared" si="1"/>
        <v xml:space="preserve">31, </v>
      </c>
      <c r="V55" s="132" t="str">
        <f t="shared" si="2"/>
        <v xml:space="preserve">1, 2, 3, 4, 5, 6, 7, 8, 9, 10, 11, 12, 13, 14, 15, 16, 17, 18, 19, 20, 21, 22, 23, 24, 25, 26, 27, 28, 29, 30, 31, </v>
      </c>
      <c r="AD55" s="136"/>
      <c r="AE55" s="136"/>
    </row>
    <row r="56" spans="3:31" ht="24.95" hidden="1" customHeight="1" x14ac:dyDescent="0.25">
      <c r="S56" s="134">
        <v>32</v>
      </c>
      <c r="T56" s="132">
        <f>Odpowiedzi!F33</f>
        <v>0</v>
      </c>
      <c r="U56" s="132" t="str">
        <f t="shared" si="1"/>
        <v xml:space="preserve">32, </v>
      </c>
      <c r="V56" s="132" t="str">
        <f t="shared" si="2"/>
        <v xml:space="preserve">1, 2, 3, 4, 5, 6, 7, 8, 9, 10, 11, 12, 13, 14, 15, 16, 17, 18, 19, 20, 21, 22, 23, 24, 25, 26, 27, 28, 29, 30, 31, 32, </v>
      </c>
      <c r="AD56" s="136"/>
      <c r="AE56" s="136"/>
    </row>
    <row r="57" spans="3:31" ht="24.95" hidden="1" customHeight="1" x14ac:dyDescent="0.25">
      <c r="S57" s="134">
        <v>33</v>
      </c>
      <c r="T57" s="132">
        <f>Odpowiedzi!F34</f>
        <v>0</v>
      </c>
      <c r="U57" s="132" t="str">
        <f t="shared" si="1"/>
        <v xml:space="preserve">33, </v>
      </c>
      <c r="V57" s="132" t="str">
        <f t="shared" si="2"/>
        <v xml:space="preserve">1, 2, 3, 4, 5, 6, 7, 8, 9, 10, 11, 12, 13, 14, 15, 16, 17, 18, 19, 20, 21, 22, 23, 24, 25, 26, 27, 28, 29, 30, 31, 32, 33, </v>
      </c>
      <c r="AD57" s="136"/>
      <c r="AE57" s="136"/>
    </row>
    <row r="58" spans="3:31" ht="24.95" hidden="1" customHeight="1" x14ac:dyDescent="0.25">
      <c r="S58" s="134">
        <v>34</v>
      </c>
      <c r="T58" s="132">
        <f>Odpowiedzi!F35</f>
        <v>0</v>
      </c>
      <c r="U58" s="132" t="str">
        <f t="shared" si="1"/>
        <v xml:space="preserve">34, </v>
      </c>
      <c r="V58" s="132" t="str">
        <f t="shared" si="2"/>
        <v xml:space="preserve">1, 2, 3, 4, 5, 6, 7, 8, 9, 10, 11, 12, 13, 14, 15, 16, 17, 18, 19, 20, 21, 22, 23, 24, 25, 26, 27, 28, 29, 30, 31, 32, 33, 34, </v>
      </c>
      <c r="AD58" s="136"/>
      <c r="AE58" s="136"/>
    </row>
    <row r="59" spans="3:31" ht="24.95" hidden="1" customHeight="1" x14ac:dyDescent="0.25">
      <c r="S59" s="134">
        <v>35</v>
      </c>
      <c r="T59" s="132">
        <f>Odpowiedzi!F36</f>
        <v>0</v>
      </c>
      <c r="U59" s="132" t="str">
        <f t="shared" si="1"/>
        <v xml:space="preserve">35, </v>
      </c>
      <c r="V59" s="132" t="str">
        <f t="shared" si="2"/>
        <v xml:space="preserve">1, 2, 3, 4, 5, 6, 7, 8, 9, 10, 11, 12, 13, 14, 15, 16, 17, 18, 19, 20, 21, 22, 23, 24, 25, 26, 27, 28, 29, 30, 31, 32, 33, 34, 35, </v>
      </c>
      <c r="AD59" s="136"/>
      <c r="AE59" s="136"/>
    </row>
    <row r="60" spans="3:31" ht="24.95" hidden="1" customHeight="1" x14ac:dyDescent="0.25">
      <c r="S60" s="134">
        <v>36</v>
      </c>
      <c r="T60" s="132">
        <f>Odpowiedzi!F37</f>
        <v>0</v>
      </c>
      <c r="U60" s="132" t="str">
        <f t="shared" si="1"/>
        <v xml:space="preserve">36, </v>
      </c>
      <c r="V60" s="132" t="str">
        <f t="shared" si="2"/>
        <v xml:space="preserve">1, 2, 3, 4, 5, 6, 7, 8, 9, 10, 11, 12, 13, 14, 15, 16, 17, 18, 19, 20, 21, 22, 23, 24, 25, 26, 27, 28, 29, 30, 31, 32, 33, 34, 35, 36, </v>
      </c>
      <c r="AD60" s="136"/>
      <c r="AE60" s="136"/>
    </row>
    <row r="61" spans="3:31" ht="24.95" hidden="1" customHeight="1" x14ac:dyDescent="0.25">
      <c r="S61" s="134">
        <v>37</v>
      </c>
      <c r="T61" s="132">
        <f>Odpowiedzi!F38</f>
        <v>0</v>
      </c>
      <c r="U61" s="132" t="str">
        <f t="shared" si="1"/>
        <v xml:space="preserve">37, </v>
      </c>
      <c r="V61" s="132" t="str">
        <f t="shared" si="2"/>
        <v xml:space="preserve">1, 2, 3, 4, 5, 6, 7, 8, 9, 10, 11, 12, 13, 14, 15, 16, 17, 18, 19, 20, 21, 22, 23, 24, 25, 26, 27, 28, 29, 30, 31, 32, 33, 34, 35, 36, 37, </v>
      </c>
      <c r="AD61" s="136"/>
      <c r="AE61" s="136"/>
    </row>
    <row r="62" spans="3:31" ht="24.95" hidden="1" customHeight="1" x14ac:dyDescent="0.25">
      <c r="S62" s="134">
        <v>38</v>
      </c>
      <c r="T62" s="132">
        <f>Odpowiedzi!F39</f>
        <v>0</v>
      </c>
      <c r="U62" s="132" t="str">
        <f t="shared" si="1"/>
        <v xml:space="preserve">38, </v>
      </c>
      <c r="V62" s="132" t="str">
        <f t="shared" si="2"/>
        <v xml:space="preserve">1, 2, 3, 4, 5, 6, 7, 8, 9, 10, 11, 12, 13, 14, 15, 16, 17, 18, 19, 20, 21, 22, 23, 24, 25, 26, 27, 28, 29, 30, 31, 32, 33, 34, 35, 36, 37, 38, </v>
      </c>
      <c r="AD62" s="136"/>
      <c r="AE62" s="136"/>
    </row>
    <row r="63" spans="3:31" ht="24.95" hidden="1" customHeight="1" x14ac:dyDescent="0.25">
      <c r="S63" s="134">
        <v>39</v>
      </c>
      <c r="T63" s="132">
        <f>Odpowiedzi!F40</f>
        <v>0</v>
      </c>
      <c r="U63" s="132" t="str">
        <f t="shared" si="1"/>
        <v xml:space="preserve">39, </v>
      </c>
      <c r="V63" s="132" t="str">
        <f t="shared" si="2"/>
        <v xml:space="preserve">1, 2, 3, 4, 5, 6, 7, 8, 9, 10, 11, 12, 13, 14, 15, 16, 17, 18, 19, 20, 21, 22, 23, 24, 25, 26, 27, 28, 29, 30, 31, 32, 33, 34, 35, 36, 37, 38, 39, </v>
      </c>
      <c r="AD63" s="136"/>
      <c r="AE63" s="136"/>
    </row>
    <row r="64" spans="3:31" ht="24.95" hidden="1" customHeight="1" x14ac:dyDescent="0.25">
      <c r="S64" s="134">
        <v>40</v>
      </c>
      <c r="T64" s="132">
        <f>Odpowiedzi!F41</f>
        <v>0</v>
      </c>
      <c r="U64" s="132" t="str">
        <f>IF(T64=0,S64&amp;", ","")</f>
        <v xml:space="preserve">40, </v>
      </c>
      <c r="V64" s="132" t="str">
        <f t="shared" si="2"/>
        <v xml:space="preserve">1, 2, 3, 4, 5, 6, 7, 8, 9, 10, 11, 12, 13, 14, 15, 16, 17, 18, 19, 20, 21, 22, 23, 24, 25, 26, 27, 28, 29, 30, 31, 32, 33, 34, 35, 36, 37, 38, 39, 40, </v>
      </c>
      <c r="AD64" s="136"/>
      <c r="AE64" s="136"/>
    </row>
    <row r="65" spans="30:31" ht="24.95" hidden="1" customHeight="1" x14ac:dyDescent="0.25">
      <c r="AD65" s="136"/>
      <c r="AE65" s="136"/>
    </row>
    <row r="66" spans="30:31" ht="24.95" hidden="1" customHeight="1" x14ac:dyDescent="0.25">
      <c r="AD66" s="136"/>
      <c r="AE66" s="136"/>
    </row>
    <row r="67" spans="30:31" ht="24.95" hidden="1" customHeight="1" x14ac:dyDescent="0.25">
      <c r="AD67" s="136"/>
      <c r="AE67" s="136"/>
    </row>
    <row r="68" spans="30:31" ht="24.95" hidden="1" customHeight="1" x14ac:dyDescent="0.25">
      <c r="AD68" s="136"/>
      <c r="AE68" s="136"/>
    </row>
    <row r="69" spans="30:31" ht="24.95" hidden="1" customHeight="1" x14ac:dyDescent="0.25">
      <c r="AD69" s="136"/>
      <c r="AE69" s="136"/>
    </row>
    <row r="70" spans="30:31" ht="24.95" hidden="1" customHeight="1" x14ac:dyDescent="0.25">
      <c r="AD70" s="136"/>
      <c r="AE70" s="136"/>
    </row>
    <row r="71" spans="30:31" ht="24.95" hidden="1" customHeight="1" x14ac:dyDescent="0.25">
      <c r="AD71" s="136"/>
      <c r="AE71" s="136"/>
    </row>
    <row r="72" spans="30:31" ht="24.95" hidden="1" customHeight="1" x14ac:dyDescent="0.25"/>
    <row r="73" spans="30:31" ht="24.95" hidden="1" customHeight="1" x14ac:dyDescent="0.25"/>
  </sheetData>
  <sheetProtection password="AF99" sheet="1" objects="1" scenarios="1"/>
  <mergeCells count="26">
    <mergeCell ref="C10:M10"/>
    <mergeCell ref="C4:M4"/>
    <mergeCell ref="C6:M6"/>
    <mergeCell ref="C7:M7"/>
    <mergeCell ref="C8:M8"/>
    <mergeCell ref="C9:M9"/>
    <mergeCell ref="C11:M11"/>
    <mergeCell ref="C12:M12"/>
    <mergeCell ref="C13:M13"/>
    <mergeCell ref="C14:M14"/>
    <mergeCell ref="C15:M15"/>
    <mergeCell ref="C16:M16"/>
    <mergeCell ref="C17:M17"/>
    <mergeCell ref="C18:M18"/>
    <mergeCell ref="C19:M19"/>
    <mergeCell ref="C20:M20"/>
    <mergeCell ref="C21:M21"/>
    <mergeCell ref="C22:M22"/>
    <mergeCell ref="C23:M23"/>
    <mergeCell ref="C24:M24"/>
    <mergeCell ref="C25:M25"/>
    <mergeCell ref="C26:M26"/>
    <mergeCell ref="C27:M27"/>
    <mergeCell ref="C28:M28"/>
    <mergeCell ref="C29:M29"/>
    <mergeCell ref="C30:M30"/>
  </mergeCells>
  <conditionalFormatting sqref="C6:M30">
    <cfRule type="expression" dxfId="42" priority="7">
      <formula>$O6="t"</formula>
    </cfRule>
  </conditionalFormatting>
  <conditionalFormatting sqref="C6:M28">
    <cfRule type="expression" dxfId="41" priority="6">
      <formula>$O6="c"</formula>
    </cfRule>
  </conditionalFormatting>
  <conditionalFormatting sqref="B6:B30">
    <cfRule type="expression" dxfId="40" priority="4">
      <formula>$O6="c"</formula>
    </cfRule>
    <cfRule type="expression" dxfId="39" priority="5">
      <formula>$O6="t"</formula>
    </cfRule>
  </conditionalFormatting>
  <conditionalFormatting sqref="C30:M30">
    <cfRule type="expression" dxfId="38" priority="3">
      <formula>$O30="c"</formula>
    </cfRule>
  </conditionalFormatting>
  <conditionalFormatting sqref="C30:M30">
    <cfRule type="expression" dxfId="37" priority="2">
      <formula>$O30="c"</formula>
    </cfRule>
  </conditionalFormatting>
  <conditionalFormatting sqref="B4:N4">
    <cfRule type="expression" dxfId="36" priority="1">
      <formula>$W$14=0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C26"/>
  <sheetViews>
    <sheetView showRowColHeaders="0" workbookViewId="0"/>
  </sheetViews>
  <sheetFormatPr defaultColWidth="0" defaultRowHeight="15" zeroHeight="1" x14ac:dyDescent="0.25"/>
  <cols>
    <col min="1" max="1" width="3.140625" style="1" customWidth="1"/>
    <col min="2" max="2" width="13.140625" style="1" customWidth="1"/>
    <col min="3" max="4" width="28.5703125" customWidth="1"/>
    <col min="5" max="5" width="11" customWidth="1"/>
    <col min="6" max="8" width="5.42578125" customWidth="1"/>
    <col min="9" max="9" width="11.7109375" style="1" customWidth="1"/>
    <col min="10" max="12" width="7" style="1" customWidth="1"/>
    <col min="13" max="16" width="7" style="1" hidden="1" customWidth="1"/>
    <col min="17" max="25" width="7" hidden="1" customWidth="1"/>
    <col min="26" max="26" width="2.28515625" hidden="1" customWidth="1"/>
    <col min="27" max="27" width="6.140625" hidden="1" customWidth="1"/>
    <col min="28" max="28" width="1.85546875" hidden="1" customWidth="1"/>
    <col min="29" max="29" width="9.140625" hidden="1" customWidth="1"/>
  </cols>
  <sheetData>
    <row r="1" spans="1:8" s="1" customFormat="1" ht="110.25" customHeight="1" x14ac:dyDescent="0.25">
      <c r="A1" s="35"/>
    </row>
    <row r="2" spans="1:8" s="1" customFormat="1" ht="36.75" customHeight="1" x14ac:dyDescent="0.25"/>
    <row r="3" spans="1:8" s="1" customFormat="1" ht="20.25" customHeight="1" x14ac:dyDescent="0.25"/>
    <row r="4" spans="1:8" s="1" customFormat="1" ht="5.25" customHeight="1" thickBot="1" x14ac:dyDescent="0.3"/>
    <row r="5" spans="1:8" ht="21.75" customHeight="1" x14ac:dyDescent="0.3">
      <c r="C5" s="47" t="s">
        <v>91</v>
      </c>
      <c r="D5" s="44"/>
      <c r="E5" s="44"/>
      <c r="F5" s="44"/>
      <c r="G5" s="44"/>
      <c r="H5" s="45"/>
    </row>
    <row r="6" spans="1:8" ht="21.75" customHeight="1" x14ac:dyDescent="0.25">
      <c r="C6" s="205"/>
      <c r="D6" s="206"/>
      <c r="E6" s="206"/>
      <c r="F6" s="206"/>
      <c r="G6" s="206"/>
      <c r="H6" s="207"/>
    </row>
    <row r="7" spans="1:8" ht="21.75" customHeight="1" x14ac:dyDescent="0.3">
      <c r="C7" s="48" t="s">
        <v>92</v>
      </c>
      <c r="D7" s="10"/>
      <c r="E7" s="10"/>
      <c r="F7" s="10"/>
      <c r="G7" s="10"/>
      <c r="H7" s="46"/>
    </row>
    <row r="8" spans="1:8" ht="21.75" customHeight="1" x14ac:dyDescent="0.25">
      <c r="C8" s="205"/>
      <c r="D8" s="206"/>
      <c r="E8" s="206"/>
      <c r="F8" s="206"/>
      <c r="G8" s="206"/>
      <c r="H8" s="207"/>
    </row>
    <row r="9" spans="1:8" ht="21.75" customHeight="1" x14ac:dyDescent="0.3">
      <c r="C9" s="48" t="s">
        <v>93</v>
      </c>
      <c r="D9" s="10"/>
      <c r="E9" s="10"/>
      <c r="F9" s="10"/>
      <c r="G9" s="10"/>
      <c r="H9" s="46"/>
    </row>
    <row r="10" spans="1:8" ht="21.75" customHeight="1" x14ac:dyDescent="0.25">
      <c r="C10" s="205"/>
      <c r="D10" s="206"/>
      <c r="E10" s="206"/>
      <c r="F10" s="206"/>
      <c r="G10" s="206"/>
      <c r="H10" s="207"/>
    </row>
    <row r="11" spans="1:8" ht="21.75" customHeight="1" x14ac:dyDescent="0.3">
      <c r="C11" s="48" t="s">
        <v>215</v>
      </c>
      <c r="D11" s="10"/>
      <c r="E11" s="10"/>
      <c r="F11" s="10"/>
      <c r="G11" s="10"/>
      <c r="H11" s="46"/>
    </row>
    <row r="12" spans="1:8" ht="21.75" customHeight="1" thickBot="1" x14ac:dyDescent="0.3">
      <c r="C12" s="202"/>
      <c r="D12" s="203"/>
      <c r="E12" s="203"/>
      <c r="F12" s="203"/>
      <c r="G12" s="203"/>
      <c r="H12" s="204"/>
    </row>
    <row r="13" spans="1:8" s="1" customFormat="1" x14ac:dyDescent="0.25"/>
    <row r="14" spans="1:8" s="1" customFormat="1" x14ac:dyDescent="0.25"/>
    <row r="15" spans="1:8" s="1" customFormat="1" x14ac:dyDescent="0.25"/>
    <row r="16" spans="1:8" s="1" customFormat="1" x14ac:dyDescent="0.25"/>
    <row r="17" s="1" customFormat="1" x14ac:dyDescent="0.25"/>
    <row r="18" s="1" customFormat="1" x14ac:dyDescent="0.25"/>
    <row r="19" s="1" customFormat="1" hidden="1" x14ac:dyDescent="0.25"/>
    <row r="20" s="1" customFormat="1" hidden="1" x14ac:dyDescent="0.25"/>
    <row r="21" s="1" customFormat="1" hidden="1" x14ac:dyDescent="0.25"/>
    <row r="22" s="1" customFormat="1" hidden="1" x14ac:dyDescent="0.25"/>
    <row r="23" s="1" customFormat="1" hidden="1" x14ac:dyDescent="0.25"/>
    <row r="24" s="1" customFormat="1" hidden="1" x14ac:dyDescent="0.25"/>
    <row r="25" s="1" customFormat="1" hidden="1" x14ac:dyDescent="0.25"/>
    <row r="26" hidden="1" x14ac:dyDescent="0.25"/>
  </sheetData>
  <sheetProtection password="AF99" sheet="1" objects="1" scenarios="1" selectLockedCells="1"/>
  <mergeCells count="4">
    <mergeCell ref="C12:H12"/>
    <mergeCell ref="C10:H10"/>
    <mergeCell ref="C8:H8"/>
    <mergeCell ref="C6:H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7"/>
  <dimension ref="A1:AY51"/>
  <sheetViews>
    <sheetView showGridLines="0" showRowColHeaders="0" zoomScaleNormal="100" workbookViewId="0"/>
  </sheetViews>
  <sheetFormatPr defaultColWidth="0" defaultRowHeight="0" customHeight="1" zeroHeight="1" x14ac:dyDescent="0.3"/>
  <cols>
    <col min="1" max="1" width="1.85546875" style="38" customWidth="1"/>
    <col min="2" max="2" width="5.28515625" style="8" customWidth="1"/>
    <col min="3" max="3" width="55.5703125" style="8" customWidth="1"/>
    <col min="4" max="4" width="6.42578125" style="8" customWidth="1"/>
    <col min="5" max="5" width="9.140625" style="8" customWidth="1"/>
    <col min="6" max="9" width="0.42578125" style="8" customWidth="1"/>
    <col min="10" max="10" width="2.28515625" style="8" customWidth="1"/>
    <col min="11" max="11" width="0.85546875" style="1" customWidth="1"/>
    <col min="12" max="12" width="1.7109375" style="55" customWidth="1"/>
    <col min="13" max="14" width="5" style="55" customWidth="1"/>
    <col min="15" max="16" width="5" style="1" customWidth="1"/>
    <col min="17" max="17" width="5" style="62" customWidth="1"/>
    <col min="18" max="20" width="5" style="54" customWidth="1"/>
    <col min="21" max="29" width="5" style="57" customWidth="1"/>
    <col min="30" max="30" width="1" style="57" customWidth="1"/>
    <col min="31" max="31" width="6.140625" style="57" customWidth="1"/>
    <col min="32" max="32" width="9.140625" style="57" customWidth="1"/>
    <col min="33" max="33" width="9.140625" style="61" customWidth="1"/>
    <col min="34" max="34" width="3" style="61" customWidth="1"/>
    <col min="35" max="51" width="0" style="61" hidden="1" customWidth="1"/>
    <col min="52" max="16384" width="9.140625" style="61" hidden="1"/>
  </cols>
  <sheetData>
    <row r="1" spans="1:32" s="58" customFormat="1" ht="110.25" customHeight="1" x14ac:dyDescent="0.3">
      <c r="A1" s="189"/>
      <c r="B1" s="34"/>
      <c r="C1" s="229"/>
      <c r="D1" s="229"/>
      <c r="E1" s="229"/>
      <c r="F1" s="229"/>
      <c r="G1" s="229"/>
      <c r="H1" s="229"/>
      <c r="I1" s="229"/>
      <c r="J1" s="8"/>
      <c r="K1" s="1"/>
      <c r="L1" s="55"/>
      <c r="M1" s="55"/>
      <c r="N1" s="55"/>
      <c r="O1" s="1"/>
      <c r="P1" s="55"/>
      <c r="Q1" s="55"/>
      <c r="R1" s="55"/>
      <c r="S1" s="55"/>
      <c r="T1" s="55"/>
      <c r="U1" s="43" t="s">
        <v>244</v>
      </c>
      <c r="V1" s="43">
        <f>SUM(Odpowiedzi!$R$2:$R$21)</f>
        <v>0</v>
      </c>
      <c r="W1" s="43">
        <f>Odpowiedzi!P21*1</f>
        <v>0</v>
      </c>
      <c r="X1" s="43">
        <f>Odpowiedzi!P9*1</f>
        <v>0</v>
      </c>
      <c r="Y1" s="117"/>
      <c r="Z1" s="117"/>
      <c r="AA1" s="117"/>
      <c r="AB1" s="57"/>
      <c r="AC1" s="57"/>
      <c r="AD1" s="57"/>
      <c r="AE1" s="57"/>
      <c r="AF1" s="57"/>
    </row>
    <row r="2" spans="1:32" s="58" customFormat="1" ht="6" customHeight="1" x14ac:dyDescent="0.3">
      <c r="A2" s="38"/>
      <c r="B2" s="8"/>
      <c r="C2" s="12"/>
      <c r="D2" s="12"/>
      <c r="E2" s="12"/>
      <c r="F2" s="12"/>
      <c r="G2" s="12"/>
      <c r="H2" s="12"/>
      <c r="I2" s="12"/>
      <c r="J2" s="12"/>
      <c r="K2" s="1"/>
      <c r="L2" s="55"/>
      <c r="M2" s="55"/>
      <c r="N2" s="55"/>
      <c r="O2" s="1"/>
      <c r="P2" s="55"/>
      <c r="Q2" s="55"/>
      <c r="R2" s="55"/>
      <c r="S2" s="55"/>
      <c r="T2" s="55"/>
      <c r="U2" s="36"/>
      <c r="V2" s="36"/>
      <c r="W2" s="36"/>
      <c r="X2" s="36"/>
      <c r="Y2" s="36"/>
      <c r="Z2" s="36"/>
      <c r="AA2" s="36"/>
      <c r="AB2" s="57"/>
      <c r="AC2" s="57"/>
      <c r="AD2" s="57"/>
      <c r="AE2" s="57"/>
      <c r="AF2" s="57"/>
    </row>
    <row r="3" spans="1:32" s="58" customFormat="1" ht="57" customHeight="1" x14ac:dyDescent="0.3">
      <c r="A3" s="38"/>
      <c r="B3" s="8"/>
      <c r="C3" s="12"/>
      <c r="D3" s="12"/>
      <c r="E3" s="12"/>
      <c r="F3" s="12"/>
      <c r="G3" s="12"/>
      <c r="H3" s="12"/>
      <c r="I3" s="12"/>
      <c r="J3" s="12"/>
      <c r="K3" s="1"/>
      <c r="L3" s="55"/>
      <c r="M3" s="55"/>
      <c r="N3" s="55"/>
      <c r="O3" s="1"/>
      <c r="P3" s="55"/>
      <c r="Q3" s="55"/>
      <c r="R3" s="55"/>
      <c r="S3" s="55"/>
      <c r="T3" s="55"/>
      <c r="U3" s="69"/>
      <c r="V3" s="69"/>
      <c r="W3" s="69"/>
      <c r="X3" s="69"/>
      <c r="Y3" s="57"/>
      <c r="Z3" s="57"/>
      <c r="AA3" s="57"/>
      <c r="AB3" s="57"/>
      <c r="AC3" s="57"/>
      <c r="AD3" s="57"/>
      <c r="AE3" s="57"/>
      <c r="AF3" s="57"/>
    </row>
    <row r="4" spans="1:32" s="58" customFormat="1" ht="14.25" customHeight="1" thickBot="1" x14ac:dyDescent="0.35">
      <c r="A4" s="38"/>
      <c r="B4" s="8"/>
      <c r="C4" s="8"/>
      <c r="D4" s="8"/>
      <c r="E4" s="8"/>
      <c r="F4" s="8"/>
      <c r="G4" s="8"/>
      <c r="H4" s="8"/>
      <c r="I4" s="8"/>
      <c r="J4" s="8"/>
      <c r="K4" s="1"/>
      <c r="L4" s="55"/>
      <c r="M4" s="55"/>
      <c r="N4" s="87"/>
      <c r="O4" s="218" t="s">
        <v>278</v>
      </c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57"/>
      <c r="AC4" s="57"/>
      <c r="AD4" s="57"/>
      <c r="AE4" s="57"/>
      <c r="AF4" s="57"/>
    </row>
    <row r="5" spans="1:32" s="58" customFormat="1" ht="14.25" customHeight="1" x14ac:dyDescent="0.3">
      <c r="A5" s="52"/>
      <c r="B5" s="50"/>
      <c r="C5" s="226" t="s">
        <v>122</v>
      </c>
      <c r="D5" s="227"/>
      <c r="E5" s="227"/>
      <c r="F5" s="227"/>
      <c r="G5" s="227"/>
      <c r="H5" s="227"/>
      <c r="I5" s="227"/>
      <c r="J5" s="228"/>
      <c r="K5" s="67"/>
      <c r="L5" s="55"/>
      <c r="M5" s="51" t="s">
        <v>235</v>
      </c>
      <c r="N5" s="88"/>
      <c r="O5" s="219" t="s">
        <v>279</v>
      </c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57"/>
      <c r="AC5" s="57"/>
      <c r="AD5" s="57"/>
      <c r="AE5" s="57"/>
      <c r="AF5" s="57"/>
    </row>
    <row r="6" spans="1:32" s="59" customFormat="1" ht="23.25" customHeight="1" x14ac:dyDescent="0.3">
      <c r="A6" s="53">
        <v>1</v>
      </c>
      <c r="B6" s="56"/>
      <c r="C6" s="16" t="s">
        <v>94</v>
      </c>
      <c r="D6" s="17"/>
      <c r="E6" s="17"/>
      <c r="F6" s="17"/>
      <c r="G6" s="17"/>
      <c r="H6" s="17"/>
      <c r="I6" s="17"/>
      <c r="J6" s="18"/>
      <c r="K6" s="67" t="str">
        <f>IF(Odpowiedzi!P2=TRUE,"Tak","Nie")</f>
        <v>Nie</v>
      </c>
      <c r="L6" s="55"/>
      <c r="M6" s="43"/>
      <c r="N6" s="43"/>
      <c r="O6" s="1"/>
      <c r="P6" s="1"/>
      <c r="Q6" s="62"/>
      <c r="R6" s="54"/>
      <c r="S6" s="54"/>
      <c r="T6" s="54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</row>
    <row r="7" spans="1:32" s="59" customFormat="1" ht="23.25" customHeight="1" x14ac:dyDescent="0.3">
      <c r="A7" s="15">
        <v>2</v>
      </c>
      <c r="B7" s="15"/>
      <c r="C7" s="16" t="s">
        <v>109</v>
      </c>
      <c r="D7" s="17"/>
      <c r="E7" s="17"/>
      <c r="F7" s="17"/>
      <c r="G7" s="17"/>
      <c r="H7" s="17"/>
      <c r="I7" s="17"/>
      <c r="J7" s="18"/>
      <c r="K7" s="67" t="str">
        <f>IF(Odpowiedzi!P3=TRUE,"Tak","Nie")</f>
        <v>Nie</v>
      </c>
      <c r="L7" s="55"/>
      <c r="M7" s="43"/>
      <c r="N7" s="43"/>
      <c r="O7" s="1"/>
      <c r="P7" s="1"/>
      <c r="Q7" s="62"/>
      <c r="R7" s="54"/>
      <c r="S7" s="54"/>
      <c r="T7" s="54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</row>
    <row r="8" spans="1:32" s="59" customFormat="1" ht="23.25" customHeight="1" x14ac:dyDescent="0.3">
      <c r="A8" s="15">
        <v>3</v>
      </c>
      <c r="B8" s="15"/>
      <c r="C8" s="16" t="s">
        <v>95</v>
      </c>
      <c r="D8" s="17"/>
      <c r="E8" s="17"/>
      <c r="F8" s="17"/>
      <c r="G8" s="17"/>
      <c r="H8" s="17"/>
      <c r="I8" s="17"/>
      <c r="J8" s="18"/>
      <c r="K8" s="67" t="str">
        <f>IF(Odpowiedzi!P4=TRUE,"Tak","Nie")</f>
        <v>Nie</v>
      </c>
      <c r="L8" s="55"/>
      <c r="M8" s="43"/>
      <c r="N8" s="43"/>
      <c r="O8" s="1"/>
      <c r="P8" s="1"/>
      <c r="Q8" s="62"/>
      <c r="R8" s="54"/>
      <c r="S8" s="54"/>
      <c r="T8" s="54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</row>
    <row r="9" spans="1:32" s="59" customFormat="1" ht="23.25" customHeight="1" x14ac:dyDescent="0.3">
      <c r="A9" s="15">
        <v>4</v>
      </c>
      <c r="B9" s="15"/>
      <c r="C9" s="16" t="s">
        <v>111</v>
      </c>
      <c r="D9" s="17"/>
      <c r="E9" s="17"/>
      <c r="F9" s="17"/>
      <c r="G9" s="17"/>
      <c r="H9" s="17"/>
      <c r="I9" s="17"/>
      <c r="J9" s="18"/>
      <c r="K9" s="67" t="str">
        <f>IF(Odpowiedzi!P5=TRUE,"Tak","Nie")</f>
        <v>Nie</v>
      </c>
      <c r="L9" s="55"/>
      <c r="M9" s="43"/>
      <c r="N9" s="43"/>
      <c r="O9" s="1"/>
      <c r="P9" s="1"/>
      <c r="Q9" s="62"/>
      <c r="R9" s="54"/>
      <c r="S9" s="54"/>
      <c r="T9" s="54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</row>
    <row r="10" spans="1:32" s="59" customFormat="1" ht="23.25" customHeight="1" x14ac:dyDescent="0.3">
      <c r="A10" s="15">
        <v>5</v>
      </c>
      <c r="B10" s="15"/>
      <c r="C10" s="16" t="s">
        <v>110</v>
      </c>
      <c r="D10" s="17"/>
      <c r="E10" s="17"/>
      <c r="F10" s="17"/>
      <c r="G10" s="17"/>
      <c r="H10" s="17"/>
      <c r="I10" s="17"/>
      <c r="J10" s="18"/>
      <c r="K10" s="67" t="str">
        <f>IF(Odpowiedzi!P6=TRUE,"Tak","Nie")</f>
        <v>Nie</v>
      </c>
      <c r="L10" s="55"/>
      <c r="M10" s="43"/>
      <c r="N10" s="43"/>
      <c r="O10" s="1"/>
      <c r="P10" s="1"/>
      <c r="Q10" s="62"/>
      <c r="R10" s="54"/>
      <c r="S10" s="54"/>
      <c r="T10" s="54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</row>
    <row r="11" spans="1:32" s="59" customFormat="1" ht="23.25" customHeight="1" x14ac:dyDescent="0.3">
      <c r="A11" s="15">
        <v>6</v>
      </c>
      <c r="B11" s="15"/>
      <c r="C11" s="16" t="s">
        <v>96</v>
      </c>
      <c r="D11" s="17"/>
      <c r="E11" s="17"/>
      <c r="F11" s="17"/>
      <c r="G11" s="17"/>
      <c r="H11" s="17"/>
      <c r="I11" s="17"/>
      <c r="J11" s="18"/>
      <c r="K11" s="67" t="str">
        <f>IF(Odpowiedzi!P7=TRUE,"Tak","Nie")</f>
        <v>Nie</v>
      </c>
      <c r="L11" s="55"/>
      <c r="M11" s="43"/>
      <c r="N11" s="43"/>
      <c r="O11" s="1"/>
      <c r="P11" s="1"/>
      <c r="Q11" s="62"/>
      <c r="R11" s="54"/>
      <c r="S11" s="54"/>
      <c r="T11" s="54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</row>
    <row r="12" spans="1:32" s="59" customFormat="1" ht="23.25" customHeight="1" x14ac:dyDescent="0.3">
      <c r="A12" s="15">
        <v>7</v>
      </c>
      <c r="B12" s="15"/>
      <c r="C12" s="16" t="s">
        <v>97</v>
      </c>
      <c r="D12" s="17"/>
      <c r="E12" s="17"/>
      <c r="F12" s="17"/>
      <c r="G12" s="17"/>
      <c r="H12" s="17"/>
      <c r="I12" s="17"/>
      <c r="J12" s="18"/>
      <c r="K12" s="67" t="str">
        <f>IF(Odpowiedzi!P8=TRUE,"Tak","Nie")</f>
        <v>Nie</v>
      </c>
      <c r="L12" s="55"/>
      <c r="M12" s="43"/>
      <c r="N12" s="43"/>
      <c r="O12" s="1"/>
      <c r="P12" s="1"/>
      <c r="Q12" s="62"/>
      <c r="R12" s="54"/>
      <c r="S12" s="54"/>
      <c r="T12" s="54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</row>
    <row r="13" spans="1:32" s="59" customFormat="1" ht="23.25" customHeight="1" x14ac:dyDescent="0.3">
      <c r="A13" s="15">
        <v>8</v>
      </c>
      <c r="B13" s="15"/>
      <c r="C13" s="16" t="s">
        <v>98</v>
      </c>
      <c r="D13" s="17"/>
      <c r="E13" s="17"/>
      <c r="F13" s="17"/>
      <c r="G13" s="17"/>
      <c r="H13" s="17"/>
      <c r="I13" s="17"/>
      <c r="J13" s="18"/>
      <c r="K13" s="67" t="str">
        <f>IF(Odpowiedzi!P9=TRUE,"Tak","Nie")</f>
        <v>Nie</v>
      </c>
      <c r="L13" s="55"/>
      <c r="M13" s="43"/>
      <c r="N13" s="43"/>
      <c r="O13" s="1"/>
      <c r="P13" s="1"/>
      <c r="Q13" s="62"/>
      <c r="R13" s="54"/>
      <c r="S13" s="54"/>
      <c r="T13" s="54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</row>
    <row r="14" spans="1:32" s="59" customFormat="1" ht="23.25" customHeight="1" x14ac:dyDescent="0.3">
      <c r="A14" s="15">
        <v>9</v>
      </c>
      <c r="B14" s="15"/>
      <c r="C14" s="16" t="s">
        <v>119</v>
      </c>
      <c r="D14" s="17"/>
      <c r="E14" s="17"/>
      <c r="F14" s="17"/>
      <c r="G14" s="17"/>
      <c r="H14" s="17"/>
      <c r="I14" s="17"/>
      <c r="J14" s="18"/>
      <c r="K14" s="67" t="str">
        <f>IF(Odpowiedzi!P10=TRUE,"Tak","Nie")</f>
        <v>Nie</v>
      </c>
      <c r="L14" s="55"/>
      <c r="M14" s="43"/>
      <c r="N14" s="43"/>
      <c r="O14" s="1"/>
      <c r="P14" s="1"/>
      <c r="Q14" s="62"/>
      <c r="R14" s="54"/>
      <c r="S14" s="54"/>
      <c r="T14" s="54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</row>
    <row r="15" spans="1:32" s="59" customFormat="1" ht="23.25" customHeight="1" x14ac:dyDescent="0.3">
      <c r="A15" s="39">
        <v>10</v>
      </c>
      <c r="B15" s="39"/>
      <c r="C15" s="16" t="s">
        <v>120</v>
      </c>
      <c r="D15" s="17"/>
      <c r="E15" s="17"/>
      <c r="F15" s="17"/>
      <c r="G15" s="17"/>
      <c r="H15" s="17"/>
      <c r="I15" s="17"/>
      <c r="J15" s="18"/>
      <c r="K15" s="67" t="str">
        <f>IF(Odpowiedzi!P11=TRUE,"Tak","Nie")</f>
        <v>Nie</v>
      </c>
      <c r="L15" s="55"/>
      <c r="M15" s="214" t="s">
        <v>69</v>
      </c>
      <c r="N15" s="214" t="s">
        <v>11</v>
      </c>
      <c r="O15" s="214" t="s">
        <v>5</v>
      </c>
      <c r="P15" s="214" t="s">
        <v>16</v>
      </c>
      <c r="Q15" s="214" t="s">
        <v>15</v>
      </c>
      <c r="R15" s="214" t="s">
        <v>1</v>
      </c>
      <c r="S15" s="214" t="s">
        <v>8</v>
      </c>
      <c r="T15" s="214" t="s">
        <v>3</v>
      </c>
      <c r="U15" s="214" t="s">
        <v>7</v>
      </c>
      <c r="V15" s="214" t="s">
        <v>9</v>
      </c>
      <c r="W15" s="214" t="s">
        <v>17</v>
      </c>
      <c r="X15" s="214" t="s">
        <v>14</v>
      </c>
      <c r="Y15" s="214" t="s">
        <v>64</v>
      </c>
      <c r="Z15" s="214" t="s">
        <v>4</v>
      </c>
      <c r="AA15" s="214" t="s">
        <v>12</v>
      </c>
      <c r="AB15" s="214" t="s">
        <v>10</v>
      </c>
      <c r="AC15" s="215" t="s">
        <v>6</v>
      </c>
      <c r="AD15" s="66"/>
      <c r="AE15" s="216" t="s">
        <v>285</v>
      </c>
      <c r="AF15" s="57"/>
    </row>
    <row r="16" spans="1:32" s="59" customFormat="1" ht="23.25" customHeight="1" x14ac:dyDescent="0.3">
      <c r="A16" s="15">
        <v>11</v>
      </c>
      <c r="B16" s="15"/>
      <c r="C16" s="16" t="s">
        <v>121</v>
      </c>
      <c r="D16" s="17"/>
      <c r="E16" s="17"/>
      <c r="F16" s="17"/>
      <c r="G16" s="17"/>
      <c r="H16" s="17"/>
      <c r="I16" s="17"/>
      <c r="J16" s="18"/>
      <c r="K16" s="67" t="str">
        <f>IF(Odpowiedzi!P12=TRUE,"Tak","Nie")</f>
        <v>Nie</v>
      </c>
      <c r="L16" s="55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5"/>
      <c r="AD16" s="66"/>
      <c r="AE16" s="216"/>
      <c r="AF16" s="57"/>
    </row>
    <row r="17" spans="1:51" s="59" customFormat="1" ht="36" customHeight="1" x14ac:dyDescent="0.3">
      <c r="A17" s="15">
        <v>12</v>
      </c>
      <c r="B17" s="15"/>
      <c r="C17" s="220" t="s">
        <v>112</v>
      </c>
      <c r="D17" s="221"/>
      <c r="E17" s="221"/>
      <c r="F17" s="221"/>
      <c r="G17" s="221"/>
      <c r="H17" s="221"/>
      <c r="I17" s="221"/>
      <c r="J17" s="222"/>
      <c r="K17" s="67" t="str">
        <f>IF(Odpowiedzi!P13=TRUE,"Tak","Nie")</f>
        <v>Nie</v>
      </c>
      <c r="L17" s="55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5"/>
      <c r="AD17" s="57"/>
      <c r="AE17" s="216"/>
      <c r="AF17" s="57"/>
    </row>
    <row r="18" spans="1:51" s="59" customFormat="1" ht="23.25" customHeight="1" x14ac:dyDescent="0.3">
      <c r="A18" s="15">
        <v>13</v>
      </c>
      <c r="B18" s="15"/>
      <c r="C18" s="16" t="s">
        <v>113</v>
      </c>
      <c r="D18" s="17"/>
      <c r="E18" s="17"/>
      <c r="F18" s="17"/>
      <c r="G18" s="17"/>
      <c r="H18" s="17"/>
      <c r="I18" s="17"/>
      <c r="J18" s="18"/>
      <c r="K18" s="67" t="str">
        <f>IF(Odpowiedzi!P14=TRUE,"Tak","Nie")</f>
        <v>Nie</v>
      </c>
      <c r="L18" s="55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5"/>
      <c r="AD18" s="57"/>
      <c r="AE18" s="216"/>
      <c r="AF18" s="57"/>
    </row>
    <row r="19" spans="1:51" s="59" customFormat="1" ht="23.25" customHeight="1" x14ac:dyDescent="0.3">
      <c r="A19" s="15">
        <v>14</v>
      </c>
      <c r="B19" s="15"/>
      <c r="C19" s="16" t="s">
        <v>114</v>
      </c>
      <c r="D19" s="17"/>
      <c r="E19" s="17"/>
      <c r="F19" s="17"/>
      <c r="G19" s="17"/>
      <c r="H19" s="17"/>
      <c r="I19" s="17"/>
      <c r="J19" s="18"/>
      <c r="K19" s="67" t="str">
        <f>IF(Odpowiedzi!P15=TRUE,"Tak","Nie")</f>
        <v>Nie</v>
      </c>
      <c r="L19" s="55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5"/>
      <c r="AD19" s="57"/>
      <c r="AE19" s="216"/>
      <c r="AF19" s="57"/>
    </row>
    <row r="20" spans="1:51" s="59" customFormat="1" ht="23.25" customHeight="1" thickBot="1" x14ac:dyDescent="0.35">
      <c r="A20" s="15">
        <v>15</v>
      </c>
      <c r="B20" s="15"/>
      <c r="C20" s="16" t="s">
        <v>115</v>
      </c>
      <c r="D20" s="17"/>
      <c r="E20" s="17"/>
      <c r="F20" s="17"/>
      <c r="G20" s="17"/>
      <c r="H20" s="17"/>
      <c r="I20" s="17"/>
      <c r="J20" s="18"/>
      <c r="K20" s="67" t="str">
        <f>IF(Odpowiedzi!P16=TRUE,"Tak","Nie")</f>
        <v>Nie</v>
      </c>
      <c r="L20" s="55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5"/>
      <c r="AD20" s="57"/>
      <c r="AE20" s="217"/>
      <c r="AF20" s="57"/>
    </row>
    <row r="21" spans="1:51" s="59" customFormat="1" ht="23.25" customHeight="1" x14ac:dyDescent="0.3">
      <c r="A21" s="15">
        <v>16</v>
      </c>
      <c r="B21" s="15"/>
      <c r="C21" s="16" t="s">
        <v>99</v>
      </c>
      <c r="D21" s="17"/>
      <c r="E21" s="17"/>
      <c r="F21" s="17"/>
      <c r="G21" s="17"/>
      <c r="H21" s="17"/>
      <c r="I21" s="17"/>
      <c r="J21" s="18"/>
      <c r="K21" s="67" t="str">
        <f>IF(Odpowiedzi!P17=TRUE,"Tak","Nie")</f>
        <v>Nie</v>
      </c>
      <c r="L21" s="55"/>
      <c r="M21" s="208" t="s">
        <v>293</v>
      </c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10"/>
      <c r="AD21" s="68"/>
      <c r="AE21" s="68"/>
      <c r="AF21" s="57"/>
    </row>
    <row r="22" spans="1:51" s="59" customFormat="1" ht="23.25" customHeight="1" thickBot="1" x14ac:dyDescent="0.35">
      <c r="A22" s="15">
        <v>17</v>
      </c>
      <c r="B22" s="15"/>
      <c r="C22" s="16" t="s">
        <v>116</v>
      </c>
      <c r="D22" s="17"/>
      <c r="E22" s="17"/>
      <c r="F22" s="17"/>
      <c r="G22" s="17"/>
      <c r="H22" s="17"/>
      <c r="I22" s="17"/>
      <c r="J22" s="18"/>
      <c r="K22" s="67" t="str">
        <f>IF(Odpowiedzi!P18=TRUE,"Tak","Nie")</f>
        <v>Nie</v>
      </c>
      <c r="L22" s="55"/>
      <c r="M22" s="211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3"/>
      <c r="AD22" s="68"/>
      <c r="AE22" s="68"/>
      <c r="AF22" s="57"/>
    </row>
    <row r="23" spans="1:51" s="59" customFormat="1" ht="23.25" customHeight="1" x14ac:dyDescent="0.3">
      <c r="A23" s="15">
        <v>18</v>
      </c>
      <c r="B23" s="15"/>
      <c r="C23" s="49" t="s">
        <v>117</v>
      </c>
      <c r="D23" s="17"/>
      <c r="E23" s="17"/>
      <c r="F23" s="17"/>
      <c r="G23" s="17"/>
      <c r="H23" s="17"/>
      <c r="I23" s="17"/>
      <c r="J23" s="18"/>
      <c r="K23" s="67" t="str">
        <f>IF(Odpowiedzi!P19=TRUE,"Tak","Nie")</f>
        <v>Nie</v>
      </c>
      <c r="L23" s="55"/>
      <c r="M23" s="43"/>
      <c r="N23" s="43"/>
      <c r="O23" s="1"/>
      <c r="P23" s="1"/>
      <c r="Q23" s="62"/>
      <c r="R23" s="54"/>
      <c r="S23" s="54"/>
      <c r="T23" s="54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</row>
    <row r="24" spans="1:51" s="59" customFormat="1" ht="35.25" customHeight="1" x14ac:dyDescent="0.3">
      <c r="A24" s="15">
        <v>19</v>
      </c>
      <c r="B24" s="15"/>
      <c r="C24" s="220" t="s">
        <v>118</v>
      </c>
      <c r="D24" s="221"/>
      <c r="E24" s="221"/>
      <c r="F24" s="221"/>
      <c r="G24" s="221"/>
      <c r="H24" s="221"/>
      <c r="I24" s="221"/>
      <c r="J24" s="222"/>
      <c r="K24" s="67" t="str">
        <f>IF(Odpowiedzi!P20=TRUE,"Tak","Nie")</f>
        <v>Nie</v>
      </c>
      <c r="L24" s="55"/>
      <c r="M24" s="43"/>
      <c r="N24" s="43"/>
      <c r="O24" s="1"/>
      <c r="P24" s="1"/>
      <c r="Q24" s="62"/>
      <c r="R24" s="54"/>
      <c r="S24" s="54"/>
      <c r="T24" s="54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</row>
    <row r="25" spans="1:51" ht="22.5" customHeight="1" thickBot="1" x14ac:dyDescent="0.35">
      <c r="A25" s="15">
        <v>20</v>
      </c>
      <c r="B25" s="15"/>
      <c r="C25" s="223" t="s">
        <v>214</v>
      </c>
      <c r="D25" s="224"/>
      <c r="E25" s="224"/>
      <c r="F25" s="224"/>
      <c r="G25" s="224"/>
      <c r="H25" s="224"/>
      <c r="I25" s="224"/>
      <c r="J25" s="225"/>
      <c r="K25" s="67" t="str">
        <f>IF(Odpowiedzi!P21=TRUE,"Tak","Nie")</f>
        <v>Nie</v>
      </c>
      <c r="M25" s="43"/>
      <c r="N25" s="43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</row>
    <row r="26" spans="1:51" ht="8.25" customHeight="1" x14ac:dyDescent="0.3">
      <c r="A26" s="19"/>
      <c r="B26" s="19"/>
      <c r="M26" s="43"/>
      <c r="N26" s="43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</row>
    <row r="27" spans="1:51" s="57" customFormat="1" ht="61.5" customHeight="1" thickBot="1" x14ac:dyDescent="0.3">
      <c r="A27" s="43"/>
      <c r="B27" s="36"/>
      <c r="C27"/>
      <c r="D27"/>
      <c r="E27"/>
      <c r="F27"/>
      <c r="G27"/>
      <c r="H27"/>
      <c r="I27"/>
      <c r="J27"/>
      <c r="K27" s="1"/>
      <c r="L27" s="55"/>
      <c r="M27" s="43"/>
      <c r="N27" s="43"/>
      <c r="O27" s="1"/>
      <c r="P27" s="1"/>
      <c r="Q27" s="62"/>
      <c r="R27" s="54"/>
      <c r="S27" s="54"/>
      <c r="T27" s="54"/>
    </row>
    <row r="28" spans="1:51" ht="16.5" x14ac:dyDescent="0.3">
      <c r="A28" s="19"/>
      <c r="B28" s="19"/>
      <c r="C28" s="13" t="s">
        <v>100</v>
      </c>
      <c r="D28" s="14"/>
      <c r="E28" s="14"/>
      <c r="F28" s="14"/>
      <c r="G28" s="27"/>
      <c r="H28" s="27"/>
      <c r="I28" s="27"/>
      <c r="J28" s="28"/>
      <c r="M28" s="43"/>
      <c r="N28" s="43"/>
    </row>
    <row r="29" spans="1:51" ht="23.25" customHeight="1" x14ac:dyDescent="0.3">
      <c r="A29" s="15">
        <v>1</v>
      </c>
      <c r="B29" s="15"/>
      <c r="C29" s="20" t="s">
        <v>101</v>
      </c>
      <c r="D29" s="10"/>
      <c r="E29" s="10"/>
      <c r="F29" s="10"/>
      <c r="G29" s="21"/>
      <c r="H29" s="21"/>
      <c r="I29" s="21"/>
      <c r="J29" s="22"/>
      <c r="M29" s="43">
        <f>Odpowiedzi!T2</f>
        <v>1</v>
      </c>
      <c r="N29" s="43"/>
    </row>
    <row r="30" spans="1:51" ht="23.25" customHeight="1" x14ac:dyDescent="0.3">
      <c r="A30" s="15">
        <v>2</v>
      </c>
      <c r="B30" s="15"/>
      <c r="C30" s="20" t="s">
        <v>102</v>
      </c>
      <c r="D30" s="10"/>
      <c r="E30" s="10"/>
      <c r="F30" s="10"/>
      <c r="G30" s="21"/>
      <c r="H30" s="21"/>
      <c r="I30" s="21"/>
      <c r="J30" s="22"/>
      <c r="M30" s="43"/>
      <c r="N30" s="43"/>
    </row>
    <row r="31" spans="1:51" ht="23.25" customHeight="1" x14ac:dyDescent="0.3">
      <c r="A31" s="15">
        <v>3</v>
      </c>
      <c r="B31" s="15"/>
      <c r="C31" s="20" t="s">
        <v>103</v>
      </c>
      <c r="D31" s="10"/>
      <c r="E31" s="10"/>
      <c r="F31" s="10"/>
      <c r="G31" s="21"/>
      <c r="H31" s="21"/>
      <c r="I31" s="21"/>
      <c r="J31" s="22"/>
      <c r="M31" s="43"/>
      <c r="N31" s="43"/>
    </row>
    <row r="32" spans="1:51" ht="23.25" customHeight="1" thickBot="1" x14ac:dyDescent="0.35">
      <c r="A32" s="15">
        <v>4</v>
      </c>
      <c r="B32" s="15"/>
      <c r="C32" s="23" t="s">
        <v>104</v>
      </c>
      <c r="D32" s="24"/>
      <c r="E32" s="24"/>
      <c r="F32" s="24"/>
      <c r="G32" s="25"/>
      <c r="H32" s="25"/>
      <c r="I32" s="25"/>
      <c r="J32" s="26"/>
      <c r="M32" s="43"/>
      <c r="N32" s="43"/>
    </row>
    <row r="33" spans="1:14" ht="3.75" customHeight="1" x14ac:dyDescent="0.3">
      <c r="A33" s="52"/>
      <c r="B33" s="50"/>
      <c r="G33" s="11"/>
      <c r="H33" s="11"/>
      <c r="I33" s="11"/>
      <c r="J33" s="11"/>
      <c r="M33" s="43"/>
      <c r="N33" s="43"/>
    </row>
    <row r="34" spans="1:14" ht="16.5" x14ac:dyDescent="0.3">
      <c r="A34" s="52"/>
      <c r="B34" s="50"/>
      <c r="G34" s="11"/>
      <c r="H34" s="11"/>
      <c r="I34" s="11"/>
      <c r="J34" s="11"/>
      <c r="M34" s="43"/>
      <c r="N34" s="43"/>
    </row>
    <row r="35" spans="1:14" ht="16.5" x14ac:dyDescent="0.3">
      <c r="A35" s="52"/>
      <c r="B35" s="50"/>
      <c r="G35" s="11"/>
      <c r="H35" s="11"/>
      <c r="I35" s="11"/>
      <c r="J35" s="11"/>
      <c r="M35" s="43"/>
      <c r="N35" s="43"/>
    </row>
    <row r="36" spans="1:14" ht="16.5" x14ac:dyDescent="0.3">
      <c r="A36" s="52"/>
      <c r="B36" s="50"/>
      <c r="G36" s="11"/>
      <c r="H36" s="11"/>
      <c r="I36" s="11"/>
      <c r="J36" s="11"/>
      <c r="M36" s="43"/>
      <c r="N36" s="43"/>
    </row>
    <row r="37" spans="1:14" ht="16.5" customHeight="1" x14ac:dyDescent="0.3">
      <c r="M37" s="43"/>
      <c r="N37" s="43"/>
    </row>
    <row r="38" spans="1:14" ht="16.5" x14ac:dyDescent="0.3">
      <c r="M38" s="43"/>
      <c r="N38" s="43"/>
    </row>
    <row r="39" spans="1:14" ht="16.5" x14ac:dyDescent="0.3">
      <c r="M39" s="43"/>
      <c r="N39" s="43"/>
    </row>
    <row r="40" spans="1:14" ht="16.5" x14ac:dyDescent="0.3">
      <c r="M40" s="43"/>
      <c r="N40" s="43"/>
    </row>
    <row r="41" spans="1:14" ht="16.5" x14ac:dyDescent="0.3">
      <c r="M41" s="43"/>
      <c r="N41" s="43"/>
    </row>
    <row r="42" spans="1:14" ht="16.5" x14ac:dyDescent="0.3">
      <c r="M42" s="43"/>
      <c r="N42" s="43"/>
    </row>
    <row r="43" spans="1:14" ht="16.5" x14ac:dyDescent="0.3">
      <c r="M43" s="43"/>
      <c r="N43" s="43"/>
    </row>
    <row r="44" spans="1:14" ht="16.5" customHeight="1" x14ac:dyDescent="0.3"/>
    <row r="45" spans="1:14" ht="16.5" customHeight="1" x14ac:dyDescent="0.3"/>
    <row r="46" spans="1:14" ht="16.5" customHeight="1" x14ac:dyDescent="0.3"/>
    <row r="47" spans="1:14" ht="16.5" customHeight="1" x14ac:dyDescent="0.3"/>
    <row r="48" spans="1:14" ht="16.5" customHeight="1" x14ac:dyDescent="0.3"/>
    <row r="49" ht="16.5" customHeight="1" x14ac:dyDescent="0.3"/>
    <row r="50" ht="16.5" customHeight="1" x14ac:dyDescent="0.3"/>
    <row r="51" ht="16.5" customHeight="1" x14ac:dyDescent="0.3"/>
  </sheetData>
  <sheetProtection password="AF99" sheet="1" objects="1" scenarios="1" selectLockedCells="1"/>
  <mergeCells count="26">
    <mergeCell ref="C24:J24"/>
    <mergeCell ref="C25:J25"/>
    <mergeCell ref="C5:J5"/>
    <mergeCell ref="C17:J17"/>
    <mergeCell ref="C1:I1"/>
    <mergeCell ref="Q15:Q20"/>
    <mergeCell ref="R15:R20"/>
    <mergeCell ref="S15:S20"/>
    <mergeCell ref="Z15:Z20"/>
    <mergeCell ref="AA15:AA20"/>
    <mergeCell ref="M21:AC22"/>
    <mergeCell ref="AB15:AB20"/>
    <mergeCell ref="AC15:AC20"/>
    <mergeCell ref="AE15:AE20"/>
    <mergeCell ref="O4:AA4"/>
    <mergeCell ref="O5:AA5"/>
    <mergeCell ref="T15:T20"/>
    <mergeCell ref="U15:U20"/>
    <mergeCell ref="V15:V20"/>
    <mergeCell ref="W15:W20"/>
    <mergeCell ref="X15:X20"/>
    <mergeCell ref="Y15:Y20"/>
    <mergeCell ref="M15:M20"/>
    <mergeCell ref="N15:N20"/>
    <mergeCell ref="O15:O20"/>
    <mergeCell ref="P15:P20"/>
  </mergeCells>
  <conditionalFormatting sqref="H34:J40">
    <cfRule type="expression" dxfId="35" priority="35">
      <formula>ISERROR(#REF!)</formula>
    </cfRule>
  </conditionalFormatting>
  <conditionalFormatting sqref="C6:J25">
    <cfRule type="expression" dxfId="34" priority="28">
      <formula>$K6="Tak"</formula>
    </cfRule>
  </conditionalFormatting>
  <conditionalFormatting sqref="C29:J29">
    <cfRule type="expression" dxfId="33" priority="27">
      <formula>$M$29=1</formula>
    </cfRule>
  </conditionalFormatting>
  <conditionalFormatting sqref="C30:J30">
    <cfRule type="expression" dxfId="32" priority="26">
      <formula>$M$29=2</formula>
    </cfRule>
  </conditionalFormatting>
  <conditionalFormatting sqref="C31:J31">
    <cfRule type="expression" dxfId="31" priority="25">
      <formula>$M$29=3</formula>
    </cfRule>
  </conditionalFormatting>
  <conditionalFormatting sqref="C32:J32">
    <cfRule type="expression" dxfId="30" priority="24">
      <formula>$M$29=4</formula>
    </cfRule>
  </conditionalFormatting>
  <conditionalFormatting sqref="B6:B25">
    <cfRule type="expression" dxfId="29" priority="23">
      <formula>$K6="Tak"</formula>
    </cfRule>
  </conditionalFormatting>
  <conditionalFormatting sqref="B29">
    <cfRule type="expression" dxfId="28" priority="22">
      <formula>$M$29=1</formula>
    </cfRule>
  </conditionalFormatting>
  <conditionalFormatting sqref="B31">
    <cfRule type="expression" dxfId="27" priority="21">
      <formula>$M$29=3</formula>
    </cfRule>
  </conditionalFormatting>
  <conditionalFormatting sqref="B30">
    <cfRule type="expression" dxfId="26" priority="20">
      <formula>$M$29=2</formula>
    </cfRule>
  </conditionalFormatting>
  <conditionalFormatting sqref="B32">
    <cfRule type="expression" dxfId="25" priority="19">
      <formula>$M$29=4</formula>
    </cfRule>
  </conditionalFormatting>
  <conditionalFormatting sqref="M15:AC20">
    <cfRule type="expression" dxfId="24" priority="8">
      <formula>$V$1=0</formula>
    </cfRule>
  </conditionalFormatting>
  <conditionalFormatting sqref="N4:AA5">
    <cfRule type="expression" dxfId="23" priority="7">
      <formula>$V$1=0</formula>
    </cfRule>
  </conditionalFormatting>
  <conditionalFormatting sqref="M21:AC22">
    <cfRule type="expression" dxfId="22" priority="6">
      <formula>$V$1=0</formula>
    </cfRule>
  </conditionalFormatting>
  <conditionalFormatting sqref="AE15:AE20">
    <cfRule type="expression" dxfId="21" priority="1">
      <formula>AND($W$1=0,$X$1=0)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5</xdr:row>
                    <xdr:rowOff>28575</xdr:rowOff>
                  </from>
                  <to>
                    <xdr:col>6</xdr:col>
                    <xdr:colOff>9525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</xdr:col>
                    <xdr:colOff>47625</xdr:colOff>
                    <xdr:row>6</xdr:row>
                    <xdr:rowOff>28575</xdr:rowOff>
                  </from>
                  <to>
                    <xdr:col>9</xdr:col>
                    <xdr:colOff>95250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2</xdr:col>
                    <xdr:colOff>47625</xdr:colOff>
                    <xdr:row>7</xdr:row>
                    <xdr:rowOff>28575</xdr:rowOff>
                  </from>
                  <to>
                    <xdr:col>9</xdr:col>
                    <xdr:colOff>95250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2</xdr:col>
                    <xdr:colOff>47625</xdr:colOff>
                    <xdr:row>8</xdr:row>
                    <xdr:rowOff>28575</xdr:rowOff>
                  </from>
                  <to>
                    <xdr:col>9</xdr:col>
                    <xdr:colOff>95250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28575</xdr:rowOff>
                  </from>
                  <to>
                    <xdr:col>9</xdr:col>
                    <xdr:colOff>95250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28575</xdr:rowOff>
                  </from>
                  <to>
                    <xdr:col>9</xdr:col>
                    <xdr:colOff>95250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28575</xdr:rowOff>
                  </from>
                  <to>
                    <xdr:col>9</xdr:col>
                    <xdr:colOff>95250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28575</xdr:rowOff>
                  </from>
                  <to>
                    <xdr:col>9</xdr:col>
                    <xdr:colOff>95250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28575</xdr:rowOff>
                  </from>
                  <to>
                    <xdr:col>9</xdr:col>
                    <xdr:colOff>76200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2</xdr:col>
                    <xdr:colOff>47625</xdr:colOff>
                    <xdr:row>14</xdr:row>
                    <xdr:rowOff>28575</xdr:rowOff>
                  </from>
                  <to>
                    <xdr:col>9</xdr:col>
                    <xdr:colOff>76200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28575</xdr:rowOff>
                  </from>
                  <to>
                    <xdr:col>9</xdr:col>
                    <xdr:colOff>76200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2</xdr:col>
                    <xdr:colOff>47625</xdr:colOff>
                    <xdr:row>16</xdr:row>
                    <xdr:rowOff>85725</xdr:rowOff>
                  </from>
                  <to>
                    <xdr:col>9</xdr:col>
                    <xdr:colOff>76200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>
                  <from>
                    <xdr:col>2</xdr:col>
                    <xdr:colOff>47625</xdr:colOff>
                    <xdr:row>17</xdr:row>
                    <xdr:rowOff>28575</xdr:rowOff>
                  </from>
                  <to>
                    <xdr:col>9</xdr:col>
                    <xdr:colOff>76200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>
                  <from>
                    <xdr:col>2</xdr:col>
                    <xdr:colOff>47625</xdr:colOff>
                    <xdr:row>18</xdr:row>
                    <xdr:rowOff>28575</xdr:rowOff>
                  </from>
                  <to>
                    <xdr:col>9</xdr:col>
                    <xdr:colOff>76200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defaultSize="0" autoFill="0" autoLine="0" autoPict="0">
                <anchor moveWithCells="1">
                  <from>
                    <xdr:col>2</xdr:col>
                    <xdr:colOff>47625</xdr:colOff>
                    <xdr:row>19</xdr:row>
                    <xdr:rowOff>28575</xdr:rowOff>
                  </from>
                  <to>
                    <xdr:col>9</xdr:col>
                    <xdr:colOff>76200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Check Box 16">
              <controlPr defaultSize="0" autoFill="0" autoLine="0" autoPict="0">
                <anchor moveWithCells="1">
                  <from>
                    <xdr:col>2</xdr:col>
                    <xdr:colOff>47625</xdr:colOff>
                    <xdr:row>20</xdr:row>
                    <xdr:rowOff>28575</xdr:rowOff>
                  </from>
                  <to>
                    <xdr:col>9</xdr:col>
                    <xdr:colOff>76200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Check Box 17">
              <controlPr defaultSize="0" autoFill="0" autoLine="0" autoPict="0">
                <anchor moveWithCells="1">
                  <from>
                    <xdr:col>2</xdr:col>
                    <xdr:colOff>47625</xdr:colOff>
                    <xdr:row>21</xdr:row>
                    <xdr:rowOff>28575</xdr:rowOff>
                  </from>
                  <to>
                    <xdr:col>9</xdr:col>
                    <xdr:colOff>76200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Check Box 18">
              <controlPr defaultSize="0" autoFill="0" autoLine="0" autoPict="0">
                <anchor moveWithCells="1">
                  <from>
                    <xdr:col>2</xdr:col>
                    <xdr:colOff>47625</xdr:colOff>
                    <xdr:row>22</xdr:row>
                    <xdr:rowOff>28575</xdr:rowOff>
                  </from>
                  <to>
                    <xdr:col>9</xdr:col>
                    <xdr:colOff>76200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Check Box 19">
              <controlPr defaultSize="0" autoFill="0" autoLine="0" autoPict="0">
                <anchor moveWithCells="1">
                  <from>
                    <xdr:col>2</xdr:col>
                    <xdr:colOff>47625</xdr:colOff>
                    <xdr:row>23</xdr:row>
                    <xdr:rowOff>85725</xdr:rowOff>
                  </from>
                  <to>
                    <xdr:col>9</xdr:col>
                    <xdr:colOff>76200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3" name="Option Button 20">
              <controlPr defaultSize="0" autoFill="0" autoLine="0" autoPict="0">
                <anchor moveWithCells="1">
                  <from>
                    <xdr:col>2</xdr:col>
                    <xdr:colOff>19050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4" name="Option Button 21">
              <controlPr defaultSize="0" autoFill="0" autoLine="0" autoPict="0">
                <anchor moveWithCells="1">
                  <from>
                    <xdr:col>2</xdr:col>
                    <xdr:colOff>19050</xdr:colOff>
                    <xdr:row>29</xdr:row>
                    <xdr:rowOff>28575</xdr:rowOff>
                  </from>
                  <to>
                    <xdr:col>2</xdr:col>
                    <xdr:colOff>485775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5" name="Option Button 22">
              <controlPr defaultSize="0" autoFill="0" autoLine="0" autoPict="0">
                <anchor moveWithCells="1">
                  <from>
                    <xdr:col>2</xdr:col>
                    <xdr:colOff>19050</xdr:colOff>
                    <xdr:row>30</xdr:row>
                    <xdr:rowOff>9525</xdr:rowOff>
                  </from>
                  <to>
                    <xdr:col>2</xdr:col>
                    <xdr:colOff>485775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6" name="Option Button 23">
              <controlPr defaultSize="0" autoFill="0" autoLine="0" autoPict="0">
                <anchor moveWithCells="1">
                  <from>
                    <xdr:col>2</xdr:col>
                    <xdr:colOff>19050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7" name="Check Box 24">
              <controlPr defaultSize="0" autoFill="0" autoLine="0" autoPict="0">
                <anchor moveWithCells="1">
                  <from>
                    <xdr:col>2</xdr:col>
                    <xdr:colOff>57150</xdr:colOff>
                    <xdr:row>24</xdr:row>
                    <xdr:rowOff>0</xdr:rowOff>
                  </from>
                  <to>
                    <xdr:col>9</xdr:col>
                    <xdr:colOff>85725</xdr:colOff>
                    <xdr:row>24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8"/>
  <dimension ref="A1:AC49"/>
  <sheetViews>
    <sheetView showRowColHeaders="0" zoomScaleNormal="100" workbookViewId="0"/>
  </sheetViews>
  <sheetFormatPr defaultColWidth="0" defaultRowHeight="15" zeroHeight="1" x14ac:dyDescent="0.25"/>
  <cols>
    <col min="1" max="1" width="6.85546875" style="136" customWidth="1"/>
    <col min="2" max="2" width="3.42578125" style="188" customWidth="1"/>
    <col min="3" max="3" width="61.5703125" style="118" customWidth="1"/>
    <col min="4" max="4" width="1.85546875" style="155" customWidth="1"/>
    <col min="5" max="12" width="5.28515625" style="118" customWidth="1"/>
    <col min="13" max="13" width="7.140625" style="118" customWidth="1"/>
    <col min="14" max="14" width="5.28515625" style="118" customWidth="1"/>
    <col min="15" max="15" width="5.42578125" style="118" customWidth="1"/>
    <col min="16" max="21" width="5.28515625" style="118" customWidth="1"/>
    <col min="22" max="22" width="2.140625" style="12" customWidth="1"/>
    <col min="23" max="23" width="5.85546875" style="118" customWidth="1"/>
    <col min="24" max="29" width="9.140625" style="118" customWidth="1"/>
    <col min="30" max="16384" width="9.140625" style="118" hidden="1"/>
  </cols>
  <sheetData>
    <row r="1" spans="1:29" ht="110.25" customHeight="1" x14ac:dyDescent="0.25">
      <c r="A1" s="72"/>
      <c r="B1" s="157"/>
      <c r="C1" s="12"/>
      <c r="D1" s="134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58">
        <f>(Odpowiedzi!P21*1)+(Odpowiedzi!P9*1)</f>
        <v>0</v>
      </c>
      <c r="U1" s="12"/>
      <c r="W1" s="12"/>
      <c r="X1" s="12"/>
      <c r="Y1" s="12"/>
      <c r="Z1" s="12"/>
      <c r="AA1" s="12"/>
      <c r="AB1" s="12"/>
      <c r="AC1" s="12"/>
    </row>
    <row r="2" spans="1:29" ht="40.5" customHeight="1" thickBot="1" x14ac:dyDescent="0.3">
      <c r="A2" s="132"/>
      <c r="B2" s="157"/>
      <c r="C2" s="12"/>
      <c r="D2" s="13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W2" s="12"/>
      <c r="X2" s="12"/>
      <c r="Y2" s="12"/>
      <c r="Z2" s="12"/>
      <c r="AA2" s="12"/>
      <c r="AB2" s="12"/>
      <c r="AC2" s="12"/>
    </row>
    <row r="3" spans="1:29" ht="16.5" customHeight="1" thickBot="1" x14ac:dyDescent="0.3">
      <c r="A3" s="132"/>
      <c r="B3" s="157"/>
      <c r="C3" s="12"/>
      <c r="D3" s="134"/>
      <c r="E3" s="230" t="s">
        <v>292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2"/>
      <c r="W3" s="12"/>
      <c r="X3" s="12"/>
      <c r="Y3" s="12"/>
      <c r="Z3" s="12"/>
      <c r="AA3" s="12"/>
      <c r="AB3" s="12"/>
      <c r="AC3" s="12"/>
    </row>
    <row r="4" spans="1:29" ht="11.25" customHeight="1" x14ac:dyDescent="0.25">
      <c r="A4" s="132"/>
      <c r="B4" s="157"/>
      <c r="C4" s="159" t="s">
        <v>238</v>
      </c>
      <c r="D4" s="134"/>
      <c r="E4" s="132"/>
      <c r="F4" s="13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W4" s="12"/>
      <c r="X4" s="12"/>
      <c r="Y4" s="12"/>
      <c r="Z4" s="12"/>
      <c r="AA4" s="12"/>
      <c r="AB4" s="12"/>
      <c r="AC4" s="12"/>
    </row>
    <row r="5" spans="1:29" ht="24" customHeight="1" x14ac:dyDescent="0.25">
      <c r="A5" s="132"/>
      <c r="B5" s="157"/>
      <c r="C5" s="12"/>
      <c r="D5" s="134"/>
      <c r="E5" s="246" t="s">
        <v>69</v>
      </c>
      <c r="F5" s="235" t="s">
        <v>11</v>
      </c>
      <c r="G5" s="235" t="s">
        <v>5</v>
      </c>
      <c r="H5" s="235" t="s">
        <v>16</v>
      </c>
      <c r="I5" s="235" t="s">
        <v>15</v>
      </c>
      <c r="J5" s="235" t="s">
        <v>1</v>
      </c>
      <c r="K5" s="235" t="s">
        <v>8</v>
      </c>
      <c r="L5" s="235" t="s">
        <v>3</v>
      </c>
      <c r="M5" s="235" t="s">
        <v>7</v>
      </c>
      <c r="N5" s="235" t="s">
        <v>9</v>
      </c>
      <c r="O5" s="235" t="s">
        <v>17</v>
      </c>
      <c r="P5" s="235" t="s">
        <v>14</v>
      </c>
      <c r="Q5" s="235" t="s">
        <v>64</v>
      </c>
      <c r="R5" s="235" t="s">
        <v>4</v>
      </c>
      <c r="S5" s="235" t="s">
        <v>12</v>
      </c>
      <c r="T5" s="235" t="s">
        <v>10</v>
      </c>
      <c r="U5" s="237" t="s">
        <v>6</v>
      </c>
      <c r="V5" s="160"/>
      <c r="W5" s="248" t="s">
        <v>213</v>
      </c>
      <c r="X5" s="12"/>
      <c r="Y5" s="12"/>
      <c r="Z5" s="12"/>
      <c r="AA5" s="12"/>
      <c r="AB5" s="12"/>
      <c r="AC5" s="12"/>
    </row>
    <row r="6" spans="1:29" ht="86.25" customHeight="1" thickBot="1" x14ac:dyDescent="0.3">
      <c r="A6" s="132"/>
      <c r="B6" s="157"/>
      <c r="C6" s="156" t="str">
        <f ca="1">IF(SUM($A$6:$A$26)=0,HYPERLINK(MID(CELL("nazwa_pliku",Umiejetnosci!$A$1),FIND("[",CELL("nazwa_pliku",Umiejetnosci!A1)),300)&amp;"!$A$1",C4),"")</f>
        <v>Uwaga! Nie wybrano żadnej opcji wykorzystywania Excela - 
Powróć do zaznaczania opcji wykorzystania Excela, 
aby można było dokonać analizy umiejętności</v>
      </c>
      <c r="D6" s="134"/>
      <c r="E6" s="247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8"/>
      <c r="V6" s="160"/>
      <c r="W6" s="216"/>
      <c r="X6" s="12"/>
      <c r="Y6" s="12"/>
      <c r="Z6" s="12"/>
      <c r="AA6" s="12"/>
      <c r="AB6" s="12"/>
      <c r="AC6" s="12"/>
    </row>
    <row r="7" spans="1:29" ht="14.25" customHeight="1" thickBot="1" x14ac:dyDescent="0.35">
      <c r="A7" s="132"/>
      <c r="B7" s="85"/>
      <c r="C7" s="111" t="s">
        <v>237</v>
      </c>
      <c r="D7" s="134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X7" s="12"/>
      <c r="Y7" s="12"/>
      <c r="Z7" s="12"/>
      <c r="AA7" s="12"/>
      <c r="AB7" s="12"/>
      <c r="AC7" s="12"/>
    </row>
    <row r="8" spans="1:29" s="167" customFormat="1" ht="26.25" customHeight="1" thickBot="1" x14ac:dyDescent="0.3">
      <c r="A8" s="161" t="str">
        <f>IFERROR(SMALL(Odpowiedzi!$R$2:$R$21,ROWS($B$8:B8)),"")</f>
        <v/>
      </c>
      <c r="B8" s="162"/>
      <c r="C8" s="113" t="str">
        <f>IFERROR(VLOOKUP(A8,Umiejetnosci!$A$6:$J$25,3,0),"")</f>
        <v/>
      </c>
      <c r="D8" s="163"/>
      <c r="E8" s="164" t="str">
        <f>IFERROR(IF(INDEX(porow!$A$1:$S$21,MATCH($C8,porow!$A$1:$A$21,0),MATCH(E$5,porow!$A$1:$S$1,0))=0,"",INDEX(porow!$A$1:$S$21,MATCH($C8,porow!$A$1:$A$21,0),MATCH(E$5,porow!$A$1:$S$1,0))),"")</f>
        <v/>
      </c>
      <c r="F8" s="164" t="str">
        <f>IFERROR(IF(INDEX(porow!$A$1:$S$21,MATCH($C8,porow!$A$1:$A$21,0),MATCH(F$5,porow!$A$1:$S$1,0))=0,"",INDEX(porow!$A$1:$S$21,MATCH($C8,porow!$A$1:$A$21,0),MATCH(F$5,porow!$A$1:$S$1,0))),"")</f>
        <v/>
      </c>
      <c r="G8" s="164" t="str">
        <f>IFERROR(IF(INDEX(porow!$A$1:$S$21,MATCH($C8,porow!$A$1:$A$21,0),MATCH(G$5,porow!$A$1:$S$1,0))=0,"",INDEX(porow!$A$1:$S$21,MATCH($C8,porow!$A$1:$A$21,0),MATCH(G$5,porow!$A$1:$S$1,0))),"")</f>
        <v/>
      </c>
      <c r="H8" s="164" t="str">
        <f>IFERROR(IF(INDEX(porow!$A$1:$S$21,MATCH($C8,porow!$A$1:$A$21,0),MATCH(H$5,porow!$A$1:$S$1,0))=0,"",INDEX(porow!$A$1:$S$21,MATCH($C8,porow!$A$1:$A$21,0),MATCH(H$5,porow!$A$1:$S$1,0))),"")</f>
        <v/>
      </c>
      <c r="I8" s="164" t="str">
        <f>IFERROR(IF(INDEX(porow!$A$1:$S$21,MATCH($C8,porow!$A$1:$A$21,0),MATCH(I$5,porow!$A$1:$S$1,0))=0,"",INDEX(porow!$A$1:$S$21,MATCH($C8,porow!$A$1:$A$21,0),MATCH(I$5,porow!$A$1:$S$1,0))),"")</f>
        <v/>
      </c>
      <c r="J8" s="164" t="str">
        <f>IFERROR(IF(INDEX(porow!$A$1:$S$21,MATCH($C8,porow!$A$1:$A$21,0),MATCH(J$5,porow!$A$1:$S$1,0))=0,"",INDEX(porow!$A$1:$S$21,MATCH($C8,porow!$A$1:$A$21,0),MATCH(J$5,porow!$A$1:$S$1,0))),"")</f>
        <v/>
      </c>
      <c r="K8" s="164" t="str">
        <f>IFERROR(IF(INDEX(porow!$A$1:$S$21,MATCH($C8,porow!$A$1:$A$21,0),MATCH(K$5,porow!$A$1:$S$1,0))=0,"",INDEX(porow!$A$1:$S$21,MATCH($C8,porow!$A$1:$A$21,0),MATCH(K$5,porow!$A$1:$S$1,0))),"")</f>
        <v/>
      </c>
      <c r="L8" s="164" t="str">
        <f>IFERROR(IF(INDEX(porow!$A$1:$S$21,MATCH($C8,porow!$A$1:$A$21,0),MATCH(L$5,porow!$A$1:$S$1,0))=0,"",INDEX(porow!$A$1:$S$21,MATCH($C8,porow!$A$1:$A$21,0),MATCH(L$5,porow!$A$1:$S$1,0))),"")</f>
        <v/>
      </c>
      <c r="M8" s="164" t="str">
        <f>IFERROR(IF(INDEX(porow!$A$1:$S$21,MATCH($C8,porow!$A$1:$A$21,0),MATCH(M$5,porow!$A$1:$S$1,0))=0,"",INDEX(porow!$A$1:$S$21,MATCH($C8,porow!$A$1:$A$21,0),MATCH(M$5,porow!$A$1:$S$1,0))),"")</f>
        <v/>
      </c>
      <c r="N8" s="164" t="str">
        <f>IFERROR(IF(INDEX(porow!$A$1:$S$21,MATCH($C8,porow!$A$1:$A$21,0),MATCH(N$5,porow!$A$1:$S$1,0))=0,"",INDEX(porow!$A$1:$S$21,MATCH($C8,porow!$A$1:$A$21,0),MATCH(N$5,porow!$A$1:$S$1,0))),"")</f>
        <v/>
      </c>
      <c r="O8" s="164" t="str">
        <f>IFERROR(IF(INDEX(porow!$A$1:$S$21,MATCH($C8,porow!$A$1:$A$21,0),MATCH(O$5,porow!$A$1:$S$1,0))=0,"",INDEX(porow!$A$1:$S$21,MATCH($C8,porow!$A$1:$A$21,0),MATCH(O$5,porow!$A$1:$S$1,0))),"")</f>
        <v/>
      </c>
      <c r="P8" s="164" t="str">
        <f>IFERROR(IF(INDEX(porow!$A$1:$S$21,MATCH($C8,porow!$A$1:$A$21,0),MATCH(P$5,porow!$A$1:$S$1,0))=0,"",INDEX(porow!$A$1:$S$21,MATCH($C8,porow!$A$1:$A$21,0),MATCH(P$5,porow!$A$1:$S$1,0))),"")</f>
        <v/>
      </c>
      <c r="Q8" s="164" t="str">
        <f>IFERROR(IF(INDEX(porow!$A$1:$S$21,MATCH($C8,porow!$A$1:$A$21,0),MATCH(Q$5,porow!$A$1:$S$1,0))=0,"",INDEX(porow!$A$1:$S$21,MATCH($C8,porow!$A$1:$A$21,0),MATCH(Q$5,porow!$A$1:$S$1,0))),"")</f>
        <v/>
      </c>
      <c r="R8" s="164" t="str">
        <f>IFERROR(IF(INDEX(porow!$A$1:$S$21,MATCH($C8,porow!$A$1:$A$21,0),MATCH(R$5,porow!$A$1:$S$1,0))=0,"",INDEX(porow!$A$1:$S$21,MATCH($C8,porow!$A$1:$A$21,0),MATCH(R$5,porow!$A$1:$S$1,0))),"")</f>
        <v/>
      </c>
      <c r="S8" s="164" t="str">
        <f>IFERROR(IF(INDEX(porow!$A$1:$S$21,MATCH($C8,porow!$A$1:$A$21,0),MATCH(S$5,porow!$A$1:$S$1,0))=0,"",INDEX(porow!$A$1:$S$21,MATCH($C8,porow!$A$1:$A$21,0),MATCH(S$5,porow!$A$1:$S$1,0))),"")</f>
        <v/>
      </c>
      <c r="T8" s="164" t="str">
        <f>IFERROR(IF(INDEX(porow!$A$1:$S$21,MATCH($C8,porow!$A$1:$A$21,0),MATCH(T$5,porow!$A$1:$S$1,0))=0,"",INDEX(porow!$A$1:$S$21,MATCH($C8,porow!$A$1:$A$21,0),MATCH(T$5,porow!$A$1:$S$1,0))),"")</f>
        <v/>
      </c>
      <c r="U8" s="164" t="str">
        <f>IFERROR(IF(INDEX(porow!$A$1:$S$21,MATCH($C8,porow!$A$1:$A$21,0),MATCH(U$5,porow!$A$1:$S$1,0))=0,"",INDEX(porow!$A$1:$S$21,MATCH($C8,porow!$A$1:$A$21,0),MATCH(U$5,porow!$A$1:$S$1,0))),"")</f>
        <v/>
      </c>
      <c r="V8" s="165"/>
      <c r="W8" s="166" t="str">
        <f>IFERROR(IF(INDEX(porow!$A$1:$S$21,MATCH($C8,porow!$A$1:$A$21,0),MATCH(W$5,porow!$A$1:$S$1,0))=0,"",INDEX(porow!$A$1:$S$21,MATCH($C8,porow!$A$1:$A$21,0),MATCH(W$5,porow!$A$1:$S$1,0))),"")</f>
        <v/>
      </c>
      <c r="X8" s="165"/>
      <c r="Y8" s="165"/>
      <c r="Z8" s="165"/>
      <c r="AA8" s="165"/>
      <c r="AB8" s="165"/>
      <c r="AC8" s="165"/>
    </row>
    <row r="9" spans="1:29" s="167" customFormat="1" ht="26.25" customHeight="1" thickBot="1" x14ac:dyDescent="0.35">
      <c r="A9" s="161" t="str">
        <f>IFERROR(SMALL(Odpowiedzi!$R$2:$R$21,ROWS($B$8:B9)),"")</f>
        <v/>
      </c>
      <c r="B9" s="86"/>
      <c r="C9" s="113" t="str">
        <f>IFERROR(VLOOKUP(A9,Umiejetnosci!$A$6:$J$25,3,0),"")</f>
        <v/>
      </c>
      <c r="D9" s="163"/>
      <c r="E9" s="164" t="str">
        <f>IFERROR(IF(INDEX(porow!$A$1:$S$21,MATCH($C9,porow!$A$1:$A$21,0),MATCH(E$5,porow!$A$1:$S$1,0))=0,"",INDEX(porow!$A$1:$S$21,MATCH($C9,porow!$A$1:$A$21,0),MATCH(E$5,porow!$A$1:$S$1,0))),"")</f>
        <v/>
      </c>
      <c r="F9" s="164" t="str">
        <f>IFERROR(IF(INDEX(porow!$A$1:$S$21,MATCH($C9,porow!$A$1:$A$21,0),MATCH(F$5,porow!$A$1:$S$1,0))=0,"",INDEX(porow!$A$1:$S$21,MATCH($C9,porow!$A$1:$A$21,0),MATCH(F$5,porow!$A$1:$S$1,0))),"")</f>
        <v/>
      </c>
      <c r="G9" s="164" t="str">
        <f>IFERROR(IF(INDEX(porow!$A$1:$S$21,MATCH($C9,porow!$A$1:$A$21,0),MATCH(G$5,porow!$A$1:$S$1,0))=0,"",INDEX(porow!$A$1:$S$21,MATCH($C9,porow!$A$1:$A$21,0),MATCH(G$5,porow!$A$1:$S$1,0))),"")</f>
        <v/>
      </c>
      <c r="H9" s="164" t="str">
        <f>IFERROR(IF(INDEX(porow!$A$1:$S$21,MATCH($C9,porow!$A$1:$A$21,0),MATCH(H$5,porow!$A$1:$S$1,0))=0,"",INDEX(porow!$A$1:$S$21,MATCH($C9,porow!$A$1:$A$21,0),MATCH(H$5,porow!$A$1:$S$1,0))),"")</f>
        <v/>
      </c>
      <c r="I9" s="164" t="str">
        <f>IFERROR(IF(INDEX(porow!$A$1:$S$21,MATCH($C9,porow!$A$1:$A$21,0),MATCH(I$5,porow!$A$1:$S$1,0))=0,"",INDEX(porow!$A$1:$S$21,MATCH($C9,porow!$A$1:$A$21,0),MATCH(I$5,porow!$A$1:$S$1,0))),"")</f>
        <v/>
      </c>
      <c r="J9" s="164" t="str">
        <f>IFERROR(IF(INDEX(porow!$A$1:$S$21,MATCH($C9,porow!$A$1:$A$21,0),MATCH(J$5,porow!$A$1:$S$1,0))=0,"",INDEX(porow!$A$1:$S$21,MATCH($C9,porow!$A$1:$A$21,0),MATCH(J$5,porow!$A$1:$S$1,0))),"")</f>
        <v/>
      </c>
      <c r="K9" s="164" t="str">
        <f>IFERROR(IF(INDEX(porow!$A$1:$S$21,MATCH($C9,porow!$A$1:$A$21,0),MATCH(K$5,porow!$A$1:$S$1,0))=0,"",INDEX(porow!$A$1:$S$21,MATCH($C9,porow!$A$1:$A$21,0),MATCH(K$5,porow!$A$1:$S$1,0))),"")</f>
        <v/>
      </c>
      <c r="L9" s="164" t="str">
        <f>IFERROR(IF(INDEX(porow!$A$1:$S$21,MATCH($C9,porow!$A$1:$A$21,0),MATCH(L$5,porow!$A$1:$S$1,0))=0,"",INDEX(porow!$A$1:$S$21,MATCH($C9,porow!$A$1:$A$21,0),MATCH(L$5,porow!$A$1:$S$1,0))),"")</f>
        <v/>
      </c>
      <c r="M9" s="164" t="str">
        <f>IFERROR(IF(INDEX(porow!$A$1:$S$21,MATCH($C9,porow!$A$1:$A$21,0),MATCH(M$5,porow!$A$1:$S$1,0))=0,"",INDEX(porow!$A$1:$S$21,MATCH($C9,porow!$A$1:$A$21,0),MATCH(M$5,porow!$A$1:$S$1,0))),"")</f>
        <v/>
      </c>
      <c r="N9" s="164" t="str">
        <f>IFERROR(IF(INDEX(porow!$A$1:$S$21,MATCH($C9,porow!$A$1:$A$21,0),MATCH(N$5,porow!$A$1:$S$1,0))=0,"",INDEX(porow!$A$1:$S$21,MATCH($C9,porow!$A$1:$A$21,0),MATCH(N$5,porow!$A$1:$S$1,0))),"")</f>
        <v/>
      </c>
      <c r="O9" s="164" t="str">
        <f>IFERROR(IF(INDEX(porow!$A$1:$S$21,MATCH($C9,porow!$A$1:$A$21,0),MATCH(O$5,porow!$A$1:$S$1,0))=0,"",INDEX(porow!$A$1:$S$21,MATCH($C9,porow!$A$1:$A$21,0),MATCH(O$5,porow!$A$1:$S$1,0))),"")</f>
        <v/>
      </c>
      <c r="P9" s="164" t="str">
        <f>IFERROR(IF(INDEX(porow!$A$1:$S$21,MATCH($C9,porow!$A$1:$A$21,0),MATCH(P$5,porow!$A$1:$S$1,0))=0,"",INDEX(porow!$A$1:$S$21,MATCH($C9,porow!$A$1:$A$21,0),MATCH(P$5,porow!$A$1:$S$1,0))),"")</f>
        <v/>
      </c>
      <c r="Q9" s="164" t="str">
        <f>IFERROR(IF(INDEX(porow!$A$1:$S$21,MATCH($C9,porow!$A$1:$A$21,0),MATCH(Q$5,porow!$A$1:$S$1,0))=0,"",INDEX(porow!$A$1:$S$21,MATCH($C9,porow!$A$1:$A$21,0),MATCH(Q$5,porow!$A$1:$S$1,0))),"")</f>
        <v/>
      </c>
      <c r="R9" s="164" t="str">
        <f>IFERROR(IF(INDEX(porow!$A$1:$S$21,MATCH($C9,porow!$A$1:$A$21,0),MATCH(R$5,porow!$A$1:$S$1,0))=0,"",INDEX(porow!$A$1:$S$21,MATCH($C9,porow!$A$1:$A$21,0),MATCH(R$5,porow!$A$1:$S$1,0))),"")</f>
        <v/>
      </c>
      <c r="S9" s="164" t="str">
        <f>IFERROR(IF(INDEX(porow!$A$1:$S$21,MATCH($C9,porow!$A$1:$A$21,0),MATCH(S$5,porow!$A$1:$S$1,0))=0,"",INDEX(porow!$A$1:$S$21,MATCH($C9,porow!$A$1:$A$21,0),MATCH(S$5,porow!$A$1:$S$1,0))),"")</f>
        <v/>
      </c>
      <c r="T9" s="164" t="str">
        <f>IFERROR(IF(INDEX(porow!$A$1:$S$21,MATCH($C9,porow!$A$1:$A$21,0),MATCH(T$5,porow!$A$1:$S$1,0))=0,"",INDEX(porow!$A$1:$S$21,MATCH($C9,porow!$A$1:$A$21,0),MATCH(T$5,porow!$A$1:$S$1,0))),"")</f>
        <v/>
      </c>
      <c r="U9" s="164" t="str">
        <f>IFERROR(IF(INDEX(porow!$A$1:$S$21,MATCH($C9,porow!$A$1:$A$21,0),MATCH(U$5,porow!$A$1:$S$1,0))=0,"",INDEX(porow!$A$1:$S$21,MATCH($C9,porow!$A$1:$A$21,0),MATCH(U$5,porow!$A$1:$S$1,0))),"")</f>
        <v/>
      </c>
      <c r="V9" s="165"/>
      <c r="W9" s="166" t="str">
        <f>IFERROR(IF(INDEX(porow!$A$1:$S$21,MATCH($C9,porow!$A$1:$A$21,0),MATCH(W$5,porow!$A$1:$S$1,0))=0,"",INDEX(porow!$A$1:$S$21,MATCH($C9,porow!$A$1:$A$21,0),MATCH(W$5,porow!$A$1:$S$1,0))),"")</f>
        <v/>
      </c>
      <c r="X9" s="165"/>
      <c r="Y9" s="165"/>
      <c r="Z9" s="165"/>
      <c r="AA9" s="165"/>
      <c r="AB9" s="165"/>
      <c r="AC9" s="165"/>
    </row>
    <row r="10" spans="1:29" s="167" customFormat="1" ht="26.25" customHeight="1" thickBot="1" x14ac:dyDescent="0.35">
      <c r="A10" s="161" t="str">
        <f>IFERROR(SMALL(Odpowiedzi!$R$2:$R$21,ROWS($B$8:B10)),"")</f>
        <v/>
      </c>
      <c r="B10" s="86"/>
      <c r="C10" s="113" t="str">
        <f>IFERROR(VLOOKUP(A10,Umiejetnosci!$A$6:$J$25,3,0),"")</f>
        <v/>
      </c>
      <c r="D10" s="163"/>
      <c r="E10" s="164" t="str">
        <f>IFERROR(IF(INDEX(porow!$A$1:$S$21,MATCH($C10,porow!$A$1:$A$21,0),MATCH(E$5,porow!$A$1:$S$1,0))=0,"",INDEX(porow!$A$1:$S$21,MATCH($C10,porow!$A$1:$A$21,0),MATCH(E$5,porow!$A$1:$S$1,0))),"")</f>
        <v/>
      </c>
      <c r="F10" s="164" t="str">
        <f>IFERROR(IF(INDEX(porow!$A$1:$S$21,MATCH($C10,porow!$A$1:$A$21,0),MATCH(F$5,porow!$A$1:$S$1,0))=0,"",INDEX(porow!$A$1:$S$21,MATCH($C10,porow!$A$1:$A$21,0),MATCH(F$5,porow!$A$1:$S$1,0))),"")</f>
        <v/>
      </c>
      <c r="G10" s="164" t="str">
        <f>IFERROR(IF(INDEX(porow!$A$1:$S$21,MATCH($C10,porow!$A$1:$A$21,0),MATCH(G$5,porow!$A$1:$S$1,0))=0,"",INDEX(porow!$A$1:$S$21,MATCH($C10,porow!$A$1:$A$21,0),MATCH(G$5,porow!$A$1:$S$1,0))),"")</f>
        <v/>
      </c>
      <c r="H10" s="164" t="str">
        <f>IFERROR(IF(INDEX(porow!$A$1:$S$21,MATCH($C10,porow!$A$1:$A$21,0),MATCH(H$5,porow!$A$1:$S$1,0))=0,"",INDEX(porow!$A$1:$S$21,MATCH($C10,porow!$A$1:$A$21,0),MATCH(H$5,porow!$A$1:$S$1,0))),"")</f>
        <v/>
      </c>
      <c r="I10" s="164" t="str">
        <f>IFERROR(IF(INDEX(porow!$A$1:$S$21,MATCH($C10,porow!$A$1:$A$21,0),MATCH(I$5,porow!$A$1:$S$1,0))=0,"",INDEX(porow!$A$1:$S$21,MATCH($C10,porow!$A$1:$A$21,0),MATCH(I$5,porow!$A$1:$S$1,0))),"")</f>
        <v/>
      </c>
      <c r="J10" s="164" t="str">
        <f>IFERROR(IF(INDEX(porow!$A$1:$S$21,MATCH($C10,porow!$A$1:$A$21,0),MATCH(J$5,porow!$A$1:$S$1,0))=0,"",INDEX(porow!$A$1:$S$21,MATCH($C10,porow!$A$1:$A$21,0),MATCH(J$5,porow!$A$1:$S$1,0))),"")</f>
        <v/>
      </c>
      <c r="K10" s="164" t="str">
        <f>IFERROR(IF(INDEX(porow!$A$1:$S$21,MATCH($C10,porow!$A$1:$A$21,0),MATCH(K$5,porow!$A$1:$S$1,0))=0,"",INDEX(porow!$A$1:$S$21,MATCH($C10,porow!$A$1:$A$21,0),MATCH(K$5,porow!$A$1:$S$1,0))),"")</f>
        <v/>
      </c>
      <c r="L10" s="164" t="str">
        <f>IFERROR(IF(INDEX(porow!$A$1:$S$21,MATCH($C10,porow!$A$1:$A$21,0),MATCH(L$5,porow!$A$1:$S$1,0))=0,"",INDEX(porow!$A$1:$S$21,MATCH($C10,porow!$A$1:$A$21,0),MATCH(L$5,porow!$A$1:$S$1,0))),"")</f>
        <v/>
      </c>
      <c r="M10" s="164" t="str">
        <f>IFERROR(IF(INDEX(porow!$A$1:$S$21,MATCH($C10,porow!$A$1:$A$21,0),MATCH(M$5,porow!$A$1:$S$1,0))=0,"",INDEX(porow!$A$1:$S$21,MATCH($C10,porow!$A$1:$A$21,0),MATCH(M$5,porow!$A$1:$S$1,0))),"")</f>
        <v/>
      </c>
      <c r="N10" s="164" t="str">
        <f>IFERROR(IF(INDEX(porow!$A$1:$S$21,MATCH($C10,porow!$A$1:$A$21,0),MATCH(N$5,porow!$A$1:$S$1,0))=0,"",INDEX(porow!$A$1:$S$21,MATCH($C10,porow!$A$1:$A$21,0),MATCH(N$5,porow!$A$1:$S$1,0))),"")</f>
        <v/>
      </c>
      <c r="O10" s="164" t="str">
        <f>IFERROR(IF(INDEX(porow!$A$1:$S$21,MATCH($C10,porow!$A$1:$A$21,0),MATCH(O$5,porow!$A$1:$S$1,0))=0,"",INDEX(porow!$A$1:$S$21,MATCH($C10,porow!$A$1:$A$21,0),MATCH(O$5,porow!$A$1:$S$1,0))),"")</f>
        <v/>
      </c>
      <c r="P10" s="164" t="str">
        <f>IFERROR(IF(INDEX(porow!$A$1:$S$21,MATCH($C10,porow!$A$1:$A$21,0),MATCH(P$5,porow!$A$1:$S$1,0))=0,"",INDEX(porow!$A$1:$S$21,MATCH($C10,porow!$A$1:$A$21,0),MATCH(P$5,porow!$A$1:$S$1,0))),"")</f>
        <v/>
      </c>
      <c r="Q10" s="164" t="str">
        <f>IFERROR(IF(INDEX(porow!$A$1:$S$21,MATCH($C10,porow!$A$1:$A$21,0),MATCH(Q$5,porow!$A$1:$S$1,0))=0,"",INDEX(porow!$A$1:$S$21,MATCH($C10,porow!$A$1:$A$21,0),MATCH(Q$5,porow!$A$1:$S$1,0))),"")</f>
        <v/>
      </c>
      <c r="R10" s="164" t="str">
        <f>IFERROR(IF(INDEX(porow!$A$1:$S$21,MATCH($C10,porow!$A$1:$A$21,0),MATCH(R$5,porow!$A$1:$S$1,0))=0,"",INDEX(porow!$A$1:$S$21,MATCH($C10,porow!$A$1:$A$21,0),MATCH(R$5,porow!$A$1:$S$1,0))),"")</f>
        <v/>
      </c>
      <c r="S10" s="164" t="str">
        <f>IFERROR(IF(INDEX(porow!$A$1:$S$21,MATCH($C10,porow!$A$1:$A$21,0),MATCH(S$5,porow!$A$1:$S$1,0))=0,"",INDEX(porow!$A$1:$S$21,MATCH($C10,porow!$A$1:$A$21,0),MATCH(S$5,porow!$A$1:$S$1,0))),"")</f>
        <v/>
      </c>
      <c r="T10" s="164" t="str">
        <f>IFERROR(IF(INDEX(porow!$A$1:$S$21,MATCH($C10,porow!$A$1:$A$21,0),MATCH(T$5,porow!$A$1:$S$1,0))=0,"",INDEX(porow!$A$1:$S$21,MATCH($C10,porow!$A$1:$A$21,0),MATCH(T$5,porow!$A$1:$S$1,0))),"")</f>
        <v/>
      </c>
      <c r="U10" s="164" t="str">
        <f>IFERROR(IF(INDEX(porow!$A$1:$S$21,MATCH($C10,porow!$A$1:$A$21,0),MATCH(U$5,porow!$A$1:$S$1,0))=0,"",INDEX(porow!$A$1:$S$21,MATCH($C10,porow!$A$1:$A$21,0),MATCH(U$5,porow!$A$1:$S$1,0))),"")</f>
        <v/>
      </c>
      <c r="V10" s="165"/>
      <c r="W10" s="166" t="str">
        <f>IFERROR(IF(INDEX(porow!$A$1:$S$21,MATCH($C10,porow!$A$1:$A$21,0),MATCH(W$5,porow!$A$1:$S$1,0))=0,"",INDEX(porow!$A$1:$S$21,MATCH($C10,porow!$A$1:$A$21,0),MATCH(W$5,porow!$A$1:$S$1,0))),"")</f>
        <v/>
      </c>
      <c r="X10" s="165"/>
      <c r="Y10" s="165"/>
      <c r="Z10" s="165"/>
      <c r="AA10" s="165"/>
      <c r="AB10" s="165"/>
      <c r="AC10" s="165"/>
    </row>
    <row r="11" spans="1:29" s="167" customFormat="1" ht="26.25" customHeight="1" thickBot="1" x14ac:dyDescent="0.35">
      <c r="A11" s="161" t="str">
        <f>IFERROR(SMALL(Odpowiedzi!$R$2:$R$21,ROWS($B$8:B11)),"")</f>
        <v/>
      </c>
      <c r="B11" s="86"/>
      <c r="C11" s="113" t="str">
        <f>IFERROR(VLOOKUP(A11,Umiejetnosci!$A$6:$J$25,3,0),"")</f>
        <v/>
      </c>
      <c r="D11" s="163"/>
      <c r="E11" s="164" t="str">
        <f>IFERROR(IF(INDEX(porow!$A$1:$S$21,MATCH($C11,porow!$A$1:$A$21,0),MATCH(E$5,porow!$A$1:$S$1,0))=0,"",INDEX(porow!$A$1:$S$21,MATCH($C11,porow!$A$1:$A$21,0),MATCH(E$5,porow!$A$1:$S$1,0))),"")</f>
        <v/>
      </c>
      <c r="F11" s="164" t="str">
        <f>IFERROR(IF(INDEX(porow!$A$1:$S$21,MATCH($C11,porow!$A$1:$A$21,0),MATCH(F$5,porow!$A$1:$S$1,0))=0,"",INDEX(porow!$A$1:$S$21,MATCH($C11,porow!$A$1:$A$21,0),MATCH(F$5,porow!$A$1:$S$1,0))),"")</f>
        <v/>
      </c>
      <c r="G11" s="164" t="str">
        <f>IFERROR(IF(INDEX(porow!$A$1:$S$21,MATCH($C11,porow!$A$1:$A$21,0),MATCH(G$5,porow!$A$1:$S$1,0))=0,"",INDEX(porow!$A$1:$S$21,MATCH($C11,porow!$A$1:$A$21,0),MATCH(G$5,porow!$A$1:$S$1,0))),"")</f>
        <v/>
      </c>
      <c r="H11" s="164" t="str">
        <f>IFERROR(IF(INDEX(porow!$A$1:$S$21,MATCH($C11,porow!$A$1:$A$21,0),MATCH(H$5,porow!$A$1:$S$1,0))=0,"",INDEX(porow!$A$1:$S$21,MATCH($C11,porow!$A$1:$A$21,0),MATCH(H$5,porow!$A$1:$S$1,0))),"")</f>
        <v/>
      </c>
      <c r="I11" s="164" t="str">
        <f>IFERROR(IF(INDEX(porow!$A$1:$S$21,MATCH($C11,porow!$A$1:$A$21,0),MATCH(I$5,porow!$A$1:$S$1,0))=0,"",INDEX(porow!$A$1:$S$21,MATCH($C11,porow!$A$1:$A$21,0),MATCH(I$5,porow!$A$1:$S$1,0))),"")</f>
        <v/>
      </c>
      <c r="J11" s="164" t="str">
        <f>IFERROR(IF(INDEX(porow!$A$1:$S$21,MATCH($C11,porow!$A$1:$A$21,0),MATCH(J$5,porow!$A$1:$S$1,0))=0,"",INDEX(porow!$A$1:$S$21,MATCH($C11,porow!$A$1:$A$21,0),MATCH(J$5,porow!$A$1:$S$1,0))),"")</f>
        <v/>
      </c>
      <c r="K11" s="164" t="str">
        <f>IFERROR(IF(INDEX(porow!$A$1:$S$21,MATCH($C11,porow!$A$1:$A$21,0),MATCH(K$5,porow!$A$1:$S$1,0))=0,"",INDEX(porow!$A$1:$S$21,MATCH($C11,porow!$A$1:$A$21,0),MATCH(K$5,porow!$A$1:$S$1,0))),"")</f>
        <v/>
      </c>
      <c r="L11" s="164" t="str">
        <f>IFERROR(IF(INDEX(porow!$A$1:$S$21,MATCH($C11,porow!$A$1:$A$21,0),MATCH(L$5,porow!$A$1:$S$1,0))=0,"",INDEX(porow!$A$1:$S$21,MATCH($C11,porow!$A$1:$A$21,0),MATCH(L$5,porow!$A$1:$S$1,0))),"")</f>
        <v/>
      </c>
      <c r="M11" s="164" t="str">
        <f>IFERROR(IF(INDEX(porow!$A$1:$S$21,MATCH($C11,porow!$A$1:$A$21,0),MATCH(M$5,porow!$A$1:$S$1,0))=0,"",INDEX(porow!$A$1:$S$21,MATCH($C11,porow!$A$1:$A$21,0),MATCH(M$5,porow!$A$1:$S$1,0))),"")</f>
        <v/>
      </c>
      <c r="N11" s="164" t="str">
        <f>IFERROR(IF(INDEX(porow!$A$1:$S$21,MATCH($C11,porow!$A$1:$A$21,0),MATCH(N$5,porow!$A$1:$S$1,0))=0,"",INDEX(porow!$A$1:$S$21,MATCH($C11,porow!$A$1:$A$21,0),MATCH(N$5,porow!$A$1:$S$1,0))),"")</f>
        <v/>
      </c>
      <c r="O11" s="164" t="str">
        <f>IFERROR(IF(INDEX(porow!$A$1:$S$21,MATCH($C11,porow!$A$1:$A$21,0),MATCH(O$5,porow!$A$1:$S$1,0))=0,"",INDEX(porow!$A$1:$S$21,MATCH($C11,porow!$A$1:$A$21,0),MATCH(O$5,porow!$A$1:$S$1,0))),"")</f>
        <v/>
      </c>
      <c r="P11" s="164" t="str">
        <f>IFERROR(IF(INDEX(porow!$A$1:$S$21,MATCH($C11,porow!$A$1:$A$21,0),MATCH(P$5,porow!$A$1:$S$1,0))=0,"",INDEX(porow!$A$1:$S$21,MATCH($C11,porow!$A$1:$A$21,0),MATCH(P$5,porow!$A$1:$S$1,0))),"")</f>
        <v/>
      </c>
      <c r="Q11" s="164" t="str">
        <f>IFERROR(IF(INDEX(porow!$A$1:$S$21,MATCH($C11,porow!$A$1:$A$21,0),MATCH(Q$5,porow!$A$1:$S$1,0))=0,"",INDEX(porow!$A$1:$S$21,MATCH($C11,porow!$A$1:$A$21,0),MATCH(Q$5,porow!$A$1:$S$1,0))),"")</f>
        <v/>
      </c>
      <c r="R11" s="164" t="str">
        <f>IFERROR(IF(INDEX(porow!$A$1:$S$21,MATCH($C11,porow!$A$1:$A$21,0),MATCH(R$5,porow!$A$1:$S$1,0))=0,"",INDEX(porow!$A$1:$S$21,MATCH($C11,porow!$A$1:$A$21,0),MATCH(R$5,porow!$A$1:$S$1,0))),"")</f>
        <v/>
      </c>
      <c r="S11" s="164" t="str">
        <f>IFERROR(IF(INDEX(porow!$A$1:$S$21,MATCH($C11,porow!$A$1:$A$21,0),MATCH(S$5,porow!$A$1:$S$1,0))=0,"",INDEX(porow!$A$1:$S$21,MATCH($C11,porow!$A$1:$A$21,0),MATCH(S$5,porow!$A$1:$S$1,0))),"")</f>
        <v/>
      </c>
      <c r="T11" s="164" t="str">
        <f>IFERROR(IF(INDEX(porow!$A$1:$S$21,MATCH($C11,porow!$A$1:$A$21,0),MATCH(T$5,porow!$A$1:$S$1,0))=0,"",INDEX(porow!$A$1:$S$21,MATCH($C11,porow!$A$1:$A$21,0),MATCH(T$5,porow!$A$1:$S$1,0))),"")</f>
        <v/>
      </c>
      <c r="U11" s="164" t="str">
        <f>IFERROR(IF(INDEX(porow!$A$1:$S$21,MATCH($C11,porow!$A$1:$A$21,0),MATCH(U$5,porow!$A$1:$S$1,0))=0,"",INDEX(porow!$A$1:$S$21,MATCH($C11,porow!$A$1:$A$21,0),MATCH(U$5,porow!$A$1:$S$1,0))),"")</f>
        <v/>
      </c>
      <c r="V11" s="165"/>
      <c r="W11" s="166" t="str">
        <f>IFERROR(IF(INDEX(porow!$A$1:$S$21,MATCH($C11,porow!$A$1:$A$21,0),MATCH(W$5,porow!$A$1:$S$1,0))=0,"",INDEX(porow!$A$1:$S$21,MATCH($C11,porow!$A$1:$A$21,0),MATCH(W$5,porow!$A$1:$S$1,0))),"")</f>
        <v/>
      </c>
      <c r="X11" s="165"/>
      <c r="Y11" s="165"/>
      <c r="Z11" s="165"/>
      <c r="AA11" s="165"/>
      <c r="AB11" s="165"/>
      <c r="AC11" s="165"/>
    </row>
    <row r="12" spans="1:29" s="167" customFormat="1" ht="26.25" customHeight="1" thickBot="1" x14ac:dyDescent="0.35">
      <c r="A12" s="161" t="str">
        <f>IFERROR(SMALL(Odpowiedzi!$R$2:$R$21,ROWS($B$8:B12)),"")</f>
        <v/>
      </c>
      <c r="B12" s="86"/>
      <c r="C12" s="113" t="str">
        <f>IFERROR(VLOOKUP(A12,Umiejetnosci!$A$6:$J$25,3,0),"")</f>
        <v/>
      </c>
      <c r="D12" s="163"/>
      <c r="E12" s="164" t="str">
        <f>IFERROR(IF(INDEX(porow!$A$1:$S$21,MATCH($C12,porow!$A$1:$A$21,0),MATCH(E$5,porow!$A$1:$S$1,0))=0,"",INDEX(porow!$A$1:$S$21,MATCH($C12,porow!$A$1:$A$21,0),MATCH(E$5,porow!$A$1:$S$1,0))),"")</f>
        <v/>
      </c>
      <c r="F12" s="164" t="str">
        <f>IFERROR(IF(INDEX(porow!$A$1:$S$21,MATCH($C12,porow!$A$1:$A$21,0),MATCH(F$5,porow!$A$1:$S$1,0))=0,"",INDEX(porow!$A$1:$S$21,MATCH($C12,porow!$A$1:$A$21,0),MATCH(F$5,porow!$A$1:$S$1,0))),"")</f>
        <v/>
      </c>
      <c r="G12" s="164" t="str">
        <f>IFERROR(IF(INDEX(porow!$A$1:$S$21,MATCH($C12,porow!$A$1:$A$21,0),MATCH(G$5,porow!$A$1:$S$1,0))=0,"",INDEX(porow!$A$1:$S$21,MATCH($C12,porow!$A$1:$A$21,0),MATCH(G$5,porow!$A$1:$S$1,0))),"")</f>
        <v/>
      </c>
      <c r="H12" s="164" t="str">
        <f>IFERROR(IF(INDEX(porow!$A$1:$S$21,MATCH($C12,porow!$A$1:$A$21,0),MATCH(H$5,porow!$A$1:$S$1,0))=0,"",INDEX(porow!$A$1:$S$21,MATCH($C12,porow!$A$1:$A$21,0),MATCH(H$5,porow!$A$1:$S$1,0))),"")</f>
        <v/>
      </c>
      <c r="I12" s="164" t="str">
        <f>IFERROR(IF(INDEX(porow!$A$1:$S$21,MATCH($C12,porow!$A$1:$A$21,0),MATCH(I$5,porow!$A$1:$S$1,0))=0,"",INDEX(porow!$A$1:$S$21,MATCH($C12,porow!$A$1:$A$21,0),MATCH(I$5,porow!$A$1:$S$1,0))),"")</f>
        <v/>
      </c>
      <c r="J12" s="164" t="str">
        <f>IFERROR(IF(INDEX(porow!$A$1:$S$21,MATCH($C12,porow!$A$1:$A$21,0),MATCH(J$5,porow!$A$1:$S$1,0))=0,"",INDEX(porow!$A$1:$S$21,MATCH($C12,porow!$A$1:$A$21,0),MATCH(J$5,porow!$A$1:$S$1,0))),"")</f>
        <v/>
      </c>
      <c r="K12" s="164" t="str">
        <f>IFERROR(IF(INDEX(porow!$A$1:$S$21,MATCH($C12,porow!$A$1:$A$21,0),MATCH(K$5,porow!$A$1:$S$1,0))=0,"",INDEX(porow!$A$1:$S$21,MATCH($C12,porow!$A$1:$A$21,0),MATCH(K$5,porow!$A$1:$S$1,0))),"")</f>
        <v/>
      </c>
      <c r="L12" s="164" t="str">
        <f>IFERROR(IF(INDEX(porow!$A$1:$S$21,MATCH($C12,porow!$A$1:$A$21,0),MATCH(L$5,porow!$A$1:$S$1,0))=0,"",INDEX(porow!$A$1:$S$21,MATCH($C12,porow!$A$1:$A$21,0),MATCH(L$5,porow!$A$1:$S$1,0))),"")</f>
        <v/>
      </c>
      <c r="M12" s="164" t="str">
        <f>IFERROR(IF(INDEX(porow!$A$1:$S$21,MATCH($C12,porow!$A$1:$A$21,0),MATCH(M$5,porow!$A$1:$S$1,0))=0,"",INDEX(porow!$A$1:$S$21,MATCH($C12,porow!$A$1:$A$21,0),MATCH(M$5,porow!$A$1:$S$1,0))),"")</f>
        <v/>
      </c>
      <c r="N12" s="164" t="str">
        <f>IFERROR(IF(INDEX(porow!$A$1:$S$21,MATCH($C12,porow!$A$1:$A$21,0),MATCH(N$5,porow!$A$1:$S$1,0))=0,"",INDEX(porow!$A$1:$S$21,MATCH($C12,porow!$A$1:$A$21,0),MATCH(N$5,porow!$A$1:$S$1,0))),"")</f>
        <v/>
      </c>
      <c r="O12" s="164" t="str">
        <f>IFERROR(IF(INDEX(porow!$A$1:$S$21,MATCH($C12,porow!$A$1:$A$21,0),MATCH(O$5,porow!$A$1:$S$1,0))=0,"",INDEX(porow!$A$1:$S$21,MATCH($C12,porow!$A$1:$A$21,0),MATCH(O$5,porow!$A$1:$S$1,0))),"")</f>
        <v/>
      </c>
      <c r="P12" s="164" t="str">
        <f>IFERROR(IF(INDEX(porow!$A$1:$S$21,MATCH($C12,porow!$A$1:$A$21,0),MATCH(P$5,porow!$A$1:$S$1,0))=0,"",INDEX(porow!$A$1:$S$21,MATCH($C12,porow!$A$1:$A$21,0),MATCH(P$5,porow!$A$1:$S$1,0))),"")</f>
        <v/>
      </c>
      <c r="Q12" s="164" t="str">
        <f>IFERROR(IF(INDEX(porow!$A$1:$S$21,MATCH($C12,porow!$A$1:$A$21,0),MATCH(Q$5,porow!$A$1:$S$1,0))=0,"",INDEX(porow!$A$1:$S$21,MATCH($C12,porow!$A$1:$A$21,0),MATCH(Q$5,porow!$A$1:$S$1,0))),"")</f>
        <v/>
      </c>
      <c r="R12" s="164" t="str">
        <f>IFERROR(IF(INDEX(porow!$A$1:$S$21,MATCH($C12,porow!$A$1:$A$21,0),MATCH(R$5,porow!$A$1:$S$1,0))=0,"",INDEX(porow!$A$1:$S$21,MATCH($C12,porow!$A$1:$A$21,0),MATCH(R$5,porow!$A$1:$S$1,0))),"")</f>
        <v/>
      </c>
      <c r="S12" s="164" t="str">
        <f>IFERROR(IF(INDEX(porow!$A$1:$S$21,MATCH($C12,porow!$A$1:$A$21,0),MATCH(S$5,porow!$A$1:$S$1,0))=0,"",INDEX(porow!$A$1:$S$21,MATCH($C12,porow!$A$1:$A$21,0),MATCH(S$5,porow!$A$1:$S$1,0))),"")</f>
        <v/>
      </c>
      <c r="T12" s="164" t="str">
        <f>IFERROR(IF(INDEX(porow!$A$1:$S$21,MATCH($C12,porow!$A$1:$A$21,0),MATCH(T$5,porow!$A$1:$S$1,0))=0,"",INDEX(porow!$A$1:$S$21,MATCH($C12,porow!$A$1:$A$21,0),MATCH(T$5,porow!$A$1:$S$1,0))),"")</f>
        <v/>
      </c>
      <c r="U12" s="164" t="str">
        <f>IFERROR(IF(INDEX(porow!$A$1:$S$21,MATCH($C12,porow!$A$1:$A$21,0),MATCH(U$5,porow!$A$1:$S$1,0))=0,"",INDEX(porow!$A$1:$S$21,MATCH($C12,porow!$A$1:$A$21,0),MATCH(U$5,porow!$A$1:$S$1,0))),"")</f>
        <v/>
      </c>
      <c r="V12" s="165"/>
      <c r="W12" s="166" t="str">
        <f>IFERROR(IF(INDEX(porow!$A$1:$S$21,MATCH($C12,porow!$A$1:$A$21,0),MATCH(W$5,porow!$A$1:$S$1,0))=0,"",INDEX(porow!$A$1:$S$21,MATCH($C12,porow!$A$1:$A$21,0),MATCH(W$5,porow!$A$1:$S$1,0))),"")</f>
        <v/>
      </c>
      <c r="X12" s="165"/>
      <c r="Y12" s="165"/>
      <c r="Z12" s="165"/>
      <c r="AA12" s="165"/>
      <c r="AB12" s="165"/>
      <c r="AC12" s="165"/>
    </row>
    <row r="13" spans="1:29" s="167" customFormat="1" ht="26.25" customHeight="1" thickBot="1" x14ac:dyDescent="0.35">
      <c r="A13" s="161" t="str">
        <f>IFERROR(SMALL(Odpowiedzi!$R$2:$R$21,ROWS($B$8:B13)),"")</f>
        <v/>
      </c>
      <c r="B13" s="86"/>
      <c r="C13" s="113" t="str">
        <f>IFERROR(VLOOKUP(A13,Umiejetnosci!$A$6:$J$25,3,0),"")</f>
        <v/>
      </c>
      <c r="D13" s="163"/>
      <c r="E13" s="164" t="str">
        <f>IFERROR(IF(INDEX(porow!$A$1:$S$21,MATCH($C13,porow!$A$1:$A$21,0),MATCH(E$5,porow!$A$1:$S$1,0))=0,"",INDEX(porow!$A$1:$S$21,MATCH($C13,porow!$A$1:$A$21,0),MATCH(E$5,porow!$A$1:$S$1,0))),"")</f>
        <v/>
      </c>
      <c r="F13" s="164" t="str">
        <f>IFERROR(IF(INDEX(porow!$A$1:$S$21,MATCH($C13,porow!$A$1:$A$21,0),MATCH(F$5,porow!$A$1:$S$1,0))=0,"",INDEX(porow!$A$1:$S$21,MATCH($C13,porow!$A$1:$A$21,0),MATCH(F$5,porow!$A$1:$S$1,0))),"")</f>
        <v/>
      </c>
      <c r="G13" s="164" t="str">
        <f>IFERROR(IF(INDEX(porow!$A$1:$S$21,MATCH($C13,porow!$A$1:$A$21,0),MATCH(G$5,porow!$A$1:$S$1,0))=0,"",INDEX(porow!$A$1:$S$21,MATCH($C13,porow!$A$1:$A$21,0),MATCH(G$5,porow!$A$1:$S$1,0))),"")</f>
        <v/>
      </c>
      <c r="H13" s="164" t="str">
        <f>IFERROR(IF(INDEX(porow!$A$1:$S$21,MATCH($C13,porow!$A$1:$A$21,0),MATCH(H$5,porow!$A$1:$S$1,0))=0,"",INDEX(porow!$A$1:$S$21,MATCH($C13,porow!$A$1:$A$21,0),MATCH(H$5,porow!$A$1:$S$1,0))),"")</f>
        <v/>
      </c>
      <c r="I13" s="164" t="str">
        <f>IFERROR(IF(INDEX(porow!$A$1:$S$21,MATCH($C13,porow!$A$1:$A$21,0),MATCH(I$5,porow!$A$1:$S$1,0))=0,"",INDEX(porow!$A$1:$S$21,MATCH($C13,porow!$A$1:$A$21,0),MATCH(I$5,porow!$A$1:$S$1,0))),"")</f>
        <v/>
      </c>
      <c r="J13" s="164" t="str">
        <f>IFERROR(IF(INDEX(porow!$A$1:$S$21,MATCH($C13,porow!$A$1:$A$21,0),MATCH(J$5,porow!$A$1:$S$1,0))=0,"",INDEX(porow!$A$1:$S$21,MATCH($C13,porow!$A$1:$A$21,0),MATCH(J$5,porow!$A$1:$S$1,0))),"")</f>
        <v/>
      </c>
      <c r="K13" s="164" t="str">
        <f>IFERROR(IF(INDEX(porow!$A$1:$S$21,MATCH($C13,porow!$A$1:$A$21,0),MATCH(K$5,porow!$A$1:$S$1,0))=0,"",INDEX(porow!$A$1:$S$21,MATCH($C13,porow!$A$1:$A$21,0),MATCH(K$5,porow!$A$1:$S$1,0))),"")</f>
        <v/>
      </c>
      <c r="L13" s="164" t="str">
        <f>IFERROR(IF(INDEX(porow!$A$1:$S$21,MATCH($C13,porow!$A$1:$A$21,0),MATCH(L$5,porow!$A$1:$S$1,0))=0,"",INDEX(porow!$A$1:$S$21,MATCH($C13,porow!$A$1:$A$21,0),MATCH(L$5,porow!$A$1:$S$1,0))),"")</f>
        <v/>
      </c>
      <c r="M13" s="164" t="str">
        <f>IFERROR(IF(INDEX(porow!$A$1:$S$21,MATCH($C13,porow!$A$1:$A$21,0),MATCH(M$5,porow!$A$1:$S$1,0))=0,"",INDEX(porow!$A$1:$S$21,MATCH($C13,porow!$A$1:$A$21,0),MATCH(M$5,porow!$A$1:$S$1,0))),"")</f>
        <v/>
      </c>
      <c r="N13" s="164" t="str">
        <f>IFERROR(IF(INDEX(porow!$A$1:$S$21,MATCH($C13,porow!$A$1:$A$21,0),MATCH(N$5,porow!$A$1:$S$1,0))=0,"",INDEX(porow!$A$1:$S$21,MATCH($C13,porow!$A$1:$A$21,0),MATCH(N$5,porow!$A$1:$S$1,0))),"")</f>
        <v/>
      </c>
      <c r="O13" s="164" t="str">
        <f>IFERROR(IF(INDEX(porow!$A$1:$S$21,MATCH($C13,porow!$A$1:$A$21,0),MATCH(O$5,porow!$A$1:$S$1,0))=0,"",INDEX(porow!$A$1:$S$21,MATCH($C13,porow!$A$1:$A$21,0),MATCH(O$5,porow!$A$1:$S$1,0))),"")</f>
        <v/>
      </c>
      <c r="P13" s="164" t="str">
        <f>IFERROR(IF(INDEX(porow!$A$1:$S$21,MATCH($C13,porow!$A$1:$A$21,0),MATCH(P$5,porow!$A$1:$S$1,0))=0,"",INDEX(porow!$A$1:$S$21,MATCH($C13,porow!$A$1:$A$21,0),MATCH(P$5,porow!$A$1:$S$1,0))),"")</f>
        <v/>
      </c>
      <c r="Q13" s="164" t="str">
        <f>IFERROR(IF(INDEX(porow!$A$1:$S$21,MATCH($C13,porow!$A$1:$A$21,0),MATCH(Q$5,porow!$A$1:$S$1,0))=0,"",INDEX(porow!$A$1:$S$21,MATCH($C13,porow!$A$1:$A$21,0),MATCH(Q$5,porow!$A$1:$S$1,0))),"")</f>
        <v/>
      </c>
      <c r="R13" s="164" t="str">
        <f>IFERROR(IF(INDEX(porow!$A$1:$S$21,MATCH($C13,porow!$A$1:$A$21,0),MATCH(R$5,porow!$A$1:$S$1,0))=0,"",INDEX(porow!$A$1:$S$21,MATCH($C13,porow!$A$1:$A$21,0),MATCH(R$5,porow!$A$1:$S$1,0))),"")</f>
        <v/>
      </c>
      <c r="S13" s="164" t="str">
        <f>IFERROR(IF(INDEX(porow!$A$1:$S$21,MATCH($C13,porow!$A$1:$A$21,0),MATCH(S$5,porow!$A$1:$S$1,0))=0,"",INDEX(porow!$A$1:$S$21,MATCH($C13,porow!$A$1:$A$21,0),MATCH(S$5,porow!$A$1:$S$1,0))),"")</f>
        <v/>
      </c>
      <c r="T13" s="164" t="str">
        <f>IFERROR(IF(INDEX(porow!$A$1:$S$21,MATCH($C13,porow!$A$1:$A$21,0),MATCH(T$5,porow!$A$1:$S$1,0))=0,"",INDEX(porow!$A$1:$S$21,MATCH($C13,porow!$A$1:$A$21,0),MATCH(T$5,porow!$A$1:$S$1,0))),"")</f>
        <v/>
      </c>
      <c r="U13" s="164" t="str">
        <f>IFERROR(IF(INDEX(porow!$A$1:$S$21,MATCH($C13,porow!$A$1:$A$21,0),MATCH(U$5,porow!$A$1:$S$1,0))=0,"",INDEX(porow!$A$1:$S$21,MATCH($C13,porow!$A$1:$A$21,0),MATCH(U$5,porow!$A$1:$S$1,0))),"")</f>
        <v/>
      </c>
      <c r="V13" s="165"/>
      <c r="W13" s="166" t="str">
        <f>IFERROR(IF(INDEX(porow!$A$1:$S$21,MATCH($C13,porow!$A$1:$A$21,0),MATCH(W$5,porow!$A$1:$S$1,0))=0,"",INDEX(porow!$A$1:$S$21,MATCH($C13,porow!$A$1:$A$21,0),MATCH(W$5,porow!$A$1:$S$1,0))),"")</f>
        <v/>
      </c>
      <c r="X13" s="165"/>
      <c r="Y13" s="165"/>
      <c r="Z13" s="165"/>
      <c r="AA13" s="165"/>
      <c r="AB13" s="165"/>
      <c r="AC13" s="165"/>
    </row>
    <row r="14" spans="1:29" s="167" customFormat="1" ht="26.25" customHeight="1" thickBot="1" x14ac:dyDescent="0.35">
      <c r="A14" s="161" t="str">
        <f>IFERROR(SMALL(Odpowiedzi!$R$2:$R$21,ROWS($B$8:B14)),"")</f>
        <v/>
      </c>
      <c r="B14" s="86"/>
      <c r="C14" s="113" t="str">
        <f>IFERROR(VLOOKUP(A14,Umiejetnosci!$A$6:$J$25,3,0),"")</f>
        <v/>
      </c>
      <c r="D14" s="163"/>
      <c r="E14" s="164" t="str">
        <f>IFERROR(IF(INDEX(porow!$A$1:$S$21,MATCH($C14,porow!$A$1:$A$21,0),MATCH(E$5,porow!$A$1:$S$1,0))=0,"",INDEX(porow!$A$1:$S$21,MATCH($C14,porow!$A$1:$A$21,0),MATCH(E$5,porow!$A$1:$S$1,0))),"")</f>
        <v/>
      </c>
      <c r="F14" s="164" t="str">
        <f>IFERROR(IF(INDEX(porow!$A$1:$S$21,MATCH($C14,porow!$A$1:$A$21,0),MATCH(F$5,porow!$A$1:$S$1,0))=0,"",INDEX(porow!$A$1:$S$21,MATCH($C14,porow!$A$1:$A$21,0),MATCH(F$5,porow!$A$1:$S$1,0))),"")</f>
        <v/>
      </c>
      <c r="G14" s="164" t="str">
        <f>IFERROR(IF(INDEX(porow!$A$1:$S$21,MATCH($C14,porow!$A$1:$A$21,0),MATCH(G$5,porow!$A$1:$S$1,0))=0,"",INDEX(porow!$A$1:$S$21,MATCH($C14,porow!$A$1:$A$21,0),MATCH(G$5,porow!$A$1:$S$1,0))),"")</f>
        <v/>
      </c>
      <c r="H14" s="164" t="str">
        <f>IFERROR(IF(INDEX(porow!$A$1:$S$21,MATCH($C14,porow!$A$1:$A$21,0),MATCH(H$5,porow!$A$1:$S$1,0))=0,"",INDEX(porow!$A$1:$S$21,MATCH($C14,porow!$A$1:$A$21,0),MATCH(H$5,porow!$A$1:$S$1,0))),"")</f>
        <v/>
      </c>
      <c r="I14" s="164" t="str">
        <f>IFERROR(IF(INDEX(porow!$A$1:$S$21,MATCH($C14,porow!$A$1:$A$21,0),MATCH(I$5,porow!$A$1:$S$1,0))=0,"",INDEX(porow!$A$1:$S$21,MATCH($C14,porow!$A$1:$A$21,0),MATCH(I$5,porow!$A$1:$S$1,0))),"")</f>
        <v/>
      </c>
      <c r="J14" s="164" t="str">
        <f>IFERROR(IF(INDEX(porow!$A$1:$S$21,MATCH($C14,porow!$A$1:$A$21,0),MATCH(J$5,porow!$A$1:$S$1,0))=0,"",INDEX(porow!$A$1:$S$21,MATCH($C14,porow!$A$1:$A$21,0),MATCH(J$5,porow!$A$1:$S$1,0))),"")</f>
        <v/>
      </c>
      <c r="K14" s="164" t="str">
        <f>IFERROR(IF(INDEX(porow!$A$1:$S$21,MATCH($C14,porow!$A$1:$A$21,0),MATCH(K$5,porow!$A$1:$S$1,0))=0,"",INDEX(porow!$A$1:$S$21,MATCH($C14,porow!$A$1:$A$21,0),MATCH(K$5,porow!$A$1:$S$1,0))),"")</f>
        <v/>
      </c>
      <c r="L14" s="164" t="str">
        <f>IFERROR(IF(INDEX(porow!$A$1:$S$21,MATCH($C14,porow!$A$1:$A$21,0),MATCH(L$5,porow!$A$1:$S$1,0))=0,"",INDEX(porow!$A$1:$S$21,MATCH($C14,porow!$A$1:$A$21,0),MATCH(L$5,porow!$A$1:$S$1,0))),"")</f>
        <v/>
      </c>
      <c r="M14" s="164" t="str">
        <f>IFERROR(IF(INDEX(porow!$A$1:$S$21,MATCH($C14,porow!$A$1:$A$21,0),MATCH(M$5,porow!$A$1:$S$1,0))=0,"",INDEX(porow!$A$1:$S$21,MATCH($C14,porow!$A$1:$A$21,0),MATCH(M$5,porow!$A$1:$S$1,0))),"")</f>
        <v/>
      </c>
      <c r="N14" s="164" t="str">
        <f>IFERROR(IF(INDEX(porow!$A$1:$S$21,MATCH($C14,porow!$A$1:$A$21,0),MATCH(N$5,porow!$A$1:$S$1,0))=0,"",INDEX(porow!$A$1:$S$21,MATCH($C14,porow!$A$1:$A$21,0),MATCH(N$5,porow!$A$1:$S$1,0))),"")</f>
        <v/>
      </c>
      <c r="O14" s="164" t="str">
        <f>IFERROR(IF(INDEX(porow!$A$1:$S$21,MATCH($C14,porow!$A$1:$A$21,0),MATCH(O$5,porow!$A$1:$S$1,0))=0,"",INDEX(porow!$A$1:$S$21,MATCH($C14,porow!$A$1:$A$21,0),MATCH(O$5,porow!$A$1:$S$1,0))),"")</f>
        <v/>
      </c>
      <c r="P14" s="164" t="str">
        <f>IFERROR(IF(INDEX(porow!$A$1:$S$21,MATCH($C14,porow!$A$1:$A$21,0),MATCH(P$5,porow!$A$1:$S$1,0))=0,"",INDEX(porow!$A$1:$S$21,MATCH($C14,porow!$A$1:$A$21,0),MATCH(P$5,porow!$A$1:$S$1,0))),"")</f>
        <v/>
      </c>
      <c r="Q14" s="164" t="str">
        <f>IFERROR(IF(INDEX(porow!$A$1:$S$21,MATCH($C14,porow!$A$1:$A$21,0),MATCH(Q$5,porow!$A$1:$S$1,0))=0,"",INDEX(porow!$A$1:$S$21,MATCH($C14,porow!$A$1:$A$21,0),MATCH(Q$5,porow!$A$1:$S$1,0))),"")</f>
        <v/>
      </c>
      <c r="R14" s="164" t="str">
        <f>IFERROR(IF(INDEX(porow!$A$1:$S$21,MATCH($C14,porow!$A$1:$A$21,0),MATCH(R$5,porow!$A$1:$S$1,0))=0,"",INDEX(porow!$A$1:$S$21,MATCH($C14,porow!$A$1:$A$21,0),MATCH(R$5,porow!$A$1:$S$1,0))),"")</f>
        <v/>
      </c>
      <c r="S14" s="164" t="str">
        <f>IFERROR(IF(INDEX(porow!$A$1:$S$21,MATCH($C14,porow!$A$1:$A$21,0),MATCH(S$5,porow!$A$1:$S$1,0))=0,"",INDEX(porow!$A$1:$S$21,MATCH($C14,porow!$A$1:$A$21,0),MATCH(S$5,porow!$A$1:$S$1,0))),"")</f>
        <v/>
      </c>
      <c r="T14" s="164" t="str">
        <f>IFERROR(IF(INDEX(porow!$A$1:$S$21,MATCH($C14,porow!$A$1:$A$21,0),MATCH(T$5,porow!$A$1:$S$1,0))=0,"",INDEX(porow!$A$1:$S$21,MATCH($C14,porow!$A$1:$A$21,0),MATCH(T$5,porow!$A$1:$S$1,0))),"")</f>
        <v/>
      </c>
      <c r="U14" s="164" t="str">
        <f>IFERROR(IF(INDEX(porow!$A$1:$S$21,MATCH($C14,porow!$A$1:$A$21,0),MATCH(U$5,porow!$A$1:$S$1,0))=0,"",INDEX(porow!$A$1:$S$21,MATCH($C14,porow!$A$1:$A$21,0),MATCH(U$5,porow!$A$1:$S$1,0))),"")</f>
        <v/>
      </c>
      <c r="V14" s="165"/>
      <c r="W14" s="166" t="str">
        <f>IFERROR(IF(INDEX(porow!$A$1:$S$21,MATCH($C14,porow!$A$1:$A$21,0),MATCH(W$5,porow!$A$1:$S$1,0))=0,"",INDEX(porow!$A$1:$S$21,MATCH($C14,porow!$A$1:$A$21,0),MATCH(W$5,porow!$A$1:$S$1,0))),"")</f>
        <v/>
      </c>
      <c r="X14" s="165"/>
      <c r="Y14" s="165"/>
      <c r="Z14" s="165"/>
      <c r="AA14" s="165"/>
      <c r="AB14" s="165"/>
      <c r="AC14" s="165"/>
    </row>
    <row r="15" spans="1:29" s="167" customFormat="1" ht="26.25" customHeight="1" thickBot="1" x14ac:dyDescent="0.35">
      <c r="A15" s="161" t="str">
        <f>IFERROR(SMALL(Odpowiedzi!$R$2:$R$21,ROWS($B$8:B15)),"")</f>
        <v/>
      </c>
      <c r="B15" s="86"/>
      <c r="C15" s="113" t="str">
        <f>IFERROR(VLOOKUP(A15,Umiejetnosci!$A$6:$J$25,3,0),"")</f>
        <v/>
      </c>
      <c r="D15" s="163"/>
      <c r="E15" s="164" t="str">
        <f>IFERROR(IF(INDEX(porow!$A$1:$S$21,MATCH($C15,porow!$A$1:$A$21,0),MATCH(E$5,porow!$A$1:$S$1,0))=0,"",INDEX(porow!$A$1:$S$21,MATCH($C15,porow!$A$1:$A$21,0),MATCH(E$5,porow!$A$1:$S$1,0))),"")</f>
        <v/>
      </c>
      <c r="F15" s="164" t="str">
        <f>IFERROR(IF(INDEX(porow!$A$1:$S$21,MATCH($C15,porow!$A$1:$A$21,0),MATCH(F$5,porow!$A$1:$S$1,0))=0,"",INDEX(porow!$A$1:$S$21,MATCH($C15,porow!$A$1:$A$21,0),MATCH(F$5,porow!$A$1:$S$1,0))),"")</f>
        <v/>
      </c>
      <c r="G15" s="164" t="str">
        <f>IFERROR(IF(INDEX(porow!$A$1:$S$21,MATCH($C15,porow!$A$1:$A$21,0),MATCH(G$5,porow!$A$1:$S$1,0))=0,"",INDEX(porow!$A$1:$S$21,MATCH($C15,porow!$A$1:$A$21,0),MATCH(G$5,porow!$A$1:$S$1,0))),"")</f>
        <v/>
      </c>
      <c r="H15" s="164" t="str">
        <f>IFERROR(IF(INDEX(porow!$A$1:$S$21,MATCH($C15,porow!$A$1:$A$21,0),MATCH(H$5,porow!$A$1:$S$1,0))=0,"",INDEX(porow!$A$1:$S$21,MATCH($C15,porow!$A$1:$A$21,0),MATCH(H$5,porow!$A$1:$S$1,0))),"")</f>
        <v/>
      </c>
      <c r="I15" s="164" t="str">
        <f>IFERROR(IF(INDEX(porow!$A$1:$S$21,MATCH($C15,porow!$A$1:$A$21,0),MATCH(I$5,porow!$A$1:$S$1,0))=0,"",INDEX(porow!$A$1:$S$21,MATCH($C15,porow!$A$1:$A$21,0),MATCH(I$5,porow!$A$1:$S$1,0))),"")</f>
        <v/>
      </c>
      <c r="J15" s="164" t="str">
        <f>IFERROR(IF(INDEX(porow!$A$1:$S$21,MATCH($C15,porow!$A$1:$A$21,0),MATCH(J$5,porow!$A$1:$S$1,0))=0,"",INDEX(porow!$A$1:$S$21,MATCH($C15,porow!$A$1:$A$21,0),MATCH(J$5,porow!$A$1:$S$1,0))),"")</f>
        <v/>
      </c>
      <c r="K15" s="164" t="str">
        <f>IFERROR(IF(INDEX(porow!$A$1:$S$21,MATCH($C15,porow!$A$1:$A$21,0),MATCH(K$5,porow!$A$1:$S$1,0))=0,"",INDEX(porow!$A$1:$S$21,MATCH($C15,porow!$A$1:$A$21,0),MATCH(K$5,porow!$A$1:$S$1,0))),"")</f>
        <v/>
      </c>
      <c r="L15" s="164" t="str">
        <f>IFERROR(IF(INDEX(porow!$A$1:$S$21,MATCH($C15,porow!$A$1:$A$21,0),MATCH(L$5,porow!$A$1:$S$1,0))=0,"",INDEX(porow!$A$1:$S$21,MATCH($C15,porow!$A$1:$A$21,0),MATCH(L$5,porow!$A$1:$S$1,0))),"")</f>
        <v/>
      </c>
      <c r="M15" s="164" t="str">
        <f>IFERROR(IF(INDEX(porow!$A$1:$S$21,MATCH($C15,porow!$A$1:$A$21,0),MATCH(M$5,porow!$A$1:$S$1,0))=0,"",INDEX(porow!$A$1:$S$21,MATCH($C15,porow!$A$1:$A$21,0),MATCH(M$5,porow!$A$1:$S$1,0))),"")</f>
        <v/>
      </c>
      <c r="N15" s="164" t="str">
        <f>IFERROR(IF(INDEX(porow!$A$1:$S$21,MATCH($C15,porow!$A$1:$A$21,0),MATCH(N$5,porow!$A$1:$S$1,0))=0,"",INDEX(porow!$A$1:$S$21,MATCH($C15,porow!$A$1:$A$21,0),MATCH(N$5,porow!$A$1:$S$1,0))),"")</f>
        <v/>
      </c>
      <c r="O15" s="164" t="str">
        <f>IFERROR(IF(INDEX(porow!$A$1:$S$21,MATCH($C15,porow!$A$1:$A$21,0),MATCH(O$5,porow!$A$1:$S$1,0))=0,"",INDEX(porow!$A$1:$S$21,MATCH($C15,porow!$A$1:$A$21,0),MATCH(O$5,porow!$A$1:$S$1,0))),"")</f>
        <v/>
      </c>
      <c r="P15" s="164" t="str">
        <f>IFERROR(IF(INDEX(porow!$A$1:$S$21,MATCH($C15,porow!$A$1:$A$21,0),MATCH(P$5,porow!$A$1:$S$1,0))=0,"",INDEX(porow!$A$1:$S$21,MATCH($C15,porow!$A$1:$A$21,0),MATCH(P$5,porow!$A$1:$S$1,0))),"")</f>
        <v/>
      </c>
      <c r="Q15" s="164" t="str">
        <f>IFERROR(IF(INDEX(porow!$A$1:$S$21,MATCH($C15,porow!$A$1:$A$21,0),MATCH(Q$5,porow!$A$1:$S$1,0))=0,"",INDEX(porow!$A$1:$S$21,MATCH($C15,porow!$A$1:$A$21,0),MATCH(Q$5,porow!$A$1:$S$1,0))),"")</f>
        <v/>
      </c>
      <c r="R15" s="164" t="str">
        <f>IFERROR(IF(INDEX(porow!$A$1:$S$21,MATCH($C15,porow!$A$1:$A$21,0),MATCH(R$5,porow!$A$1:$S$1,0))=0,"",INDEX(porow!$A$1:$S$21,MATCH($C15,porow!$A$1:$A$21,0),MATCH(R$5,porow!$A$1:$S$1,0))),"")</f>
        <v/>
      </c>
      <c r="S15" s="164" t="str">
        <f>IFERROR(IF(INDEX(porow!$A$1:$S$21,MATCH($C15,porow!$A$1:$A$21,0),MATCH(S$5,porow!$A$1:$S$1,0))=0,"",INDEX(porow!$A$1:$S$21,MATCH($C15,porow!$A$1:$A$21,0),MATCH(S$5,porow!$A$1:$S$1,0))),"")</f>
        <v/>
      </c>
      <c r="T15" s="164" t="str">
        <f>IFERROR(IF(INDEX(porow!$A$1:$S$21,MATCH($C15,porow!$A$1:$A$21,0),MATCH(T$5,porow!$A$1:$S$1,0))=0,"",INDEX(porow!$A$1:$S$21,MATCH($C15,porow!$A$1:$A$21,0),MATCH(T$5,porow!$A$1:$S$1,0))),"")</f>
        <v/>
      </c>
      <c r="U15" s="164" t="str">
        <f>IFERROR(IF(INDEX(porow!$A$1:$S$21,MATCH($C15,porow!$A$1:$A$21,0),MATCH(U$5,porow!$A$1:$S$1,0))=0,"",INDEX(porow!$A$1:$S$21,MATCH($C15,porow!$A$1:$A$21,0),MATCH(U$5,porow!$A$1:$S$1,0))),"")</f>
        <v/>
      </c>
      <c r="V15" s="165"/>
      <c r="W15" s="166" t="str">
        <f>IFERROR(IF(INDEX(porow!$A$1:$S$21,MATCH($C15,porow!$A$1:$A$21,0),MATCH(W$5,porow!$A$1:$S$1,0))=0,"",INDEX(porow!$A$1:$S$21,MATCH($C15,porow!$A$1:$A$21,0),MATCH(W$5,porow!$A$1:$S$1,0))),"")</f>
        <v/>
      </c>
      <c r="X15" s="165"/>
      <c r="Y15" s="165"/>
      <c r="Z15" s="165"/>
      <c r="AA15" s="165"/>
      <c r="AB15" s="165"/>
      <c r="AC15" s="165"/>
    </row>
    <row r="16" spans="1:29" s="167" customFormat="1" ht="26.25" customHeight="1" thickBot="1" x14ac:dyDescent="0.35">
      <c r="A16" s="161" t="str">
        <f>IFERROR(SMALL(Odpowiedzi!$R$2:$R$21,ROWS($B$8:B16)),"")</f>
        <v/>
      </c>
      <c r="B16" s="86"/>
      <c r="C16" s="113" t="str">
        <f>IFERROR(VLOOKUP(A16,Umiejetnosci!$A$6:$J$25,3,0),"")</f>
        <v/>
      </c>
      <c r="D16" s="163"/>
      <c r="E16" s="164" t="str">
        <f>IFERROR(IF(INDEX(porow!$A$1:$S$21,MATCH($C16,porow!$A$1:$A$21,0),MATCH(E$5,porow!$A$1:$S$1,0))=0,"",INDEX(porow!$A$1:$S$21,MATCH($C16,porow!$A$1:$A$21,0),MATCH(E$5,porow!$A$1:$S$1,0))),"")</f>
        <v/>
      </c>
      <c r="F16" s="164" t="str">
        <f>IFERROR(IF(INDEX(porow!$A$1:$S$21,MATCH($C16,porow!$A$1:$A$21,0),MATCH(F$5,porow!$A$1:$S$1,0))=0,"",INDEX(porow!$A$1:$S$21,MATCH($C16,porow!$A$1:$A$21,0),MATCH(F$5,porow!$A$1:$S$1,0))),"")</f>
        <v/>
      </c>
      <c r="G16" s="164" t="str">
        <f>IFERROR(IF(INDEX(porow!$A$1:$S$21,MATCH($C16,porow!$A$1:$A$21,0),MATCH(G$5,porow!$A$1:$S$1,0))=0,"",INDEX(porow!$A$1:$S$21,MATCH($C16,porow!$A$1:$A$21,0),MATCH(G$5,porow!$A$1:$S$1,0))),"")</f>
        <v/>
      </c>
      <c r="H16" s="164" t="str">
        <f>IFERROR(IF(INDEX(porow!$A$1:$S$21,MATCH($C16,porow!$A$1:$A$21,0),MATCH(H$5,porow!$A$1:$S$1,0))=0,"",INDEX(porow!$A$1:$S$21,MATCH($C16,porow!$A$1:$A$21,0),MATCH(H$5,porow!$A$1:$S$1,0))),"")</f>
        <v/>
      </c>
      <c r="I16" s="164" t="str">
        <f>IFERROR(IF(INDEX(porow!$A$1:$S$21,MATCH($C16,porow!$A$1:$A$21,0),MATCH(I$5,porow!$A$1:$S$1,0))=0,"",INDEX(porow!$A$1:$S$21,MATCH($C16,porow!$A$1:$A$21,0),MATCH(I$5,porow!$A$1:$S$1,0))),"")</f>
        <v/>
      </c>
      <c r="J16" s="164" t="str">
        <f>IFERROR(IF(INDEX(porow!$A$1:$S$21,MATCH($C16,porow!$A$1:$A$21,0),MATCH(J$5,porow!$A$1:$S$1,0))=0,"",INDEX(porow!$A$1:$S$21,MATCH($C16,porow!$A$1:$A$21,0),MATCH(J$5,porow!$A$1:$S$1,0))),"")</f>
        <v/>
      </c>
      <c r="K16" s="164" t="str">
        <f>IFERROR(IF(INDEX(porow!$A$1:$S$21,MATCH($C16,porow!$A$1:$A$21,0),MATCH(K$5,porow!$A$1:$S$1,0))=0,"",INDEX(porow!$A$1:$S$21,MATCH($C16,porow!$A$1:$A$21,0),MATCH(K$5,porow!$A$1:$S$1,0))),"")</f>
        <v/>
      </c>
      <c r="L16" s="164" t="str">
        <f>IFERROR(IF(INDEX(porow!$A$1:$S$21,MATCH($C16,porow!$A$1:$A$21,0),MATCH(L$5,porow!$A$1:$S$1,0))=0,"",INDEX(porow!$A$1:$S$21,MATCH($C16,porow!$A$1:$A$21,0),MATCH(L$5,porow!$A$1:$S$1,0))),"")</f>
        <v/>
      </c>
      <c r="M16" s="164" t="str">
        <f>IFERROR(IF(INDEX(porow!$A$1:$S$21,MATCH($C16,porow!$A$1:$A$21,0),MATCH(M$5,porow!$A$1:$S$1,0))=0,"",INDEX(porow!$A$1:$S$21,MATCH($C16,porow!$A$1:$A$21,0),MATCH(M$5,porow!$A$1:$S$1,0))),"")</f>
        <v/>
      </c>
      <c r="N16" s="164" t="str">
        <f>IFERROR(IF(INDEX(porow!$A$1:$S$21,MATCH($C16,porow!$A$1:$A$21,0),MATCH(N$5,porow!$A$1:$S$1,0))=0,"",INDEX(porow!$A$1:$S$21,MATCH($C16,porow!$A$1:$A$21,0),MATCH(N$5,porow!$A$1:$S$1,0))),"")</f>
        <v/>
      </c>
      <c r="O16" s="164" t="str">
        <f>IFERROR(IF(INDEX(porow!$A$1:$S$21,MATCH($C16,porow!$A$1:$A$21,0),MATCH(O$5,porow!$A$1:$S$1,0))=0,"",INDEX(porow!$A$1:$S$21,MATCH($C16,porow!$A$1:$A$21,0),MATCH(O$5,porow!$A$1:$S$1,0))),"")</f>
        <v/>
      </c>
      <c r="P16" s="164" t="str">
        <f>IFERROR(IF(INDEX(porow!$A$1:$S$21,MATCH($C16,porow!$A$1:$A$21,0),MATCH(P$5,porow!$A$1:$S$1,0))=0,"",INDEX(porow!$A$1:$S$21,MATCH($C16,porow!$A$1:$A$21,0),MATCH(P$5,porow!$A$1:$S$1,0))),"")</f>
        <v/>
      </c>
      <c r="Q16" s="164" t="str">
        <f>IFERROR(IF(INDEX(porow!$A$1:$S$21,MATCH($C16,porow!$A$1:$A$21,0),MATCH(Q$5,porow!$A$1:$S$1,0))=0,"",INDEX(porow!$A$1:$S$21,MATCH($C16,porow!$A$1:$A$21,0),MATCH(Q$5,porow!$A$1:$S$1,0))),"")</f>
        <v/>
      </c>
      <c r="R16" s="164" t="str">
        <f>IFERROR(IF(INDEX(porow!$A$1:$S$21,MATCH($C16,porow!$A$1:$A$21,0),MATCH(R$5,porow!$A$1:$S$1,0))=0,"",INDEX(porow!$A$1:$S$21,MATCH($C16,porow!$A$1:$A$21,0),MATCH(R$5,porow!$A$1:$S$1,0))),"")</f>
        <v/>
      </c>
      <c r="S16" s="164" t="str">
        <f>IFERROR(IF(INDEX(porow!$A$1:$S$21,MATCH($C16,porow!$A$1:$A$21,0),MATCH(S$5,porow!$A$1:$S$1,0))=0,"",INDEX(porow!$A$1:$S$21,MATCH($C16,porow!$A$1:$A$21,0),MATCH(S$5,porow!$A$1:$S$1,0))),"")</f>
        <v/>
      </c>
      <c r="T16" s="164" t="str">
        <f>IFERROR(IF(INDEX(porow!$A$1:$S$21,MATCH($C16,porow!$A$1:$A$21,0),MATCH(T$5,porow!$A$1:$S$1,0))=0,"",INDEX(porow!$A$1:$S$21,MATCH($C16,porow!$A$1:$A$21,0),MATCH(T$5,porow!$A$1:$S$1,0))),"")</f>
        <v/>
      </c>
      <c r="U16" s="164" t="str">
        <f>IFERROR(IF(INDEX(porow!$A$1:$S$21,MATCH($C16,porow!$A$1:$A$21,0),MATCH(U$5,porow!$A$1:$S$1,0))=0,"",INDEX(porow!$A$1:$S$21,MATCH($C16,porow!$A$1:$A$21,0),MATCH(U$5,porow!$A$1:$S$1,0))),"")</f>
        <v/>
      </c>
      <c r="V16" s="165"/>
      <c r="W16" s="166" t="str">
        <f>IFERROR(IF(INDEX(porow!$A$1:$S$21,MATCH($C16,porow!$A$1:$A$21,0),MATCH(W$5,porow!$A$1:$S$1,0))=0,"",INDEX(porow!$A$1:$S$21,MATCH($C16,porow!$A$1:$A$21,0),MATCH(W$5,porow!$A$1:$S$1,0))),"")</f>
        <v/>
      </c>
      <c r="X16" s="165"/>
      <c r="Y16" s="165"/>
      <c r="Z16" s="165"/>
      <c r="AA16" s="165"/>
      <c r="AB16" s="165"/>
      <c r="AC16" s="165"/>
    </row>
    <row r="17" spans="1:29" s="167" customFormat="1" ht="26.25" customHeight="1" thickBot="1" x14ac:dyDescent="0.35">
      <c r="A17" s="161" t="str">
        <f>IFERROR(SMALL(Odpowiedzi!$R$2:$R$21,ROWS($B$8:B17)),"")</f>
        <v/>
      </c>
      <c r="B17" s="86"/>
      <c r="C17" s="113" t="str">
        <f>IFERROR(VLOOKUP(A17,Umiejetnosci!$A$6:$J$25,3,0),"")</f>
        <v/>
      </c>
      <c r="D17" s="163"/>
      <c r="E17" s="164" t="str">
        <f>IFERROR(IF(INDEX(porow!$A$1:$S$21,MATCH($C17,porow!$A$1:$A$21,0),MATCH(E$5,porow!$A$1:$S$1,0))=0,"",INDEX(porow!$A$1:$S$21,MATCH($C17,porow!$A$1:$A$21,0),MATCH(E$5,porow!$A$1:$S$1,0))),"")</f>
        <v/>
      </c>
      <c r="F17" s="164" t="str">
        <f>IFERROR(IF(INDEX(porow!$A$1:$S$21,MATCH($C17,porow!$A$1:$A$21,0),MATCH(F$5,porow!$A$1:$S$1,0))=0,"",INDEX(porow!$A$1:$S$21,MATCH($C17,porow!$A$1:$A$21,0),MATCH(F$5,porow!$A$1:$S$1,0))),"")</f>
        <v/>
      </c>
      <c r="G17" s="164" t="str">
        <f>IFERROR(IF(INDEX(porow!$A$1:$S$21,MATCH($C17,porow!$A$1:$A$21,0),MATCH(G$5,porow!$A$1:$S$1,0))=0,"",INDEX(porow!$A$1:$S$21,MATCH($C17,porow!$A$1:$A$21,0),MATCH(G$5,porow!$A$1:$S$1,0))),"")</f>
        <v/>
      </c>
      <c r="H17" s="164" t="str">
        <f>IFERROR(IF(INDEX(porow!$A$1:$S$21,MATCH($C17,porow!$A$1:$A$21,0),MATCH(H$5,porow!$A$1:$S$1,0))=0,"",INDEX(porow!$A$1:$S$21,MATCH($C17,porow!$A$1:$A$21,0),MATCH(H$5,porow!$A$1:$S$1,0))),"")</f>
        <v/>
      </c>
      <c r="I17" s="164" t="str">
        <f>IFERROR(IF(INDEX(porow!$A$1:$S$21,MATCH($C17,porow!$A$1:$A$21,0),MATCH(I$5,porow!$A$1:$S$1,0))=0,"",INDEX(porow!$A$1:$S$21,MATCH($C17,porow!$A$1:$A$21,0),MATCH(I$5,porow!$A$1:$S$1,0))),"")</f>
        <v/>
      </c>
      <c r="J17" s="164" t="str">
        <f>IFERROR(IF(INDEX(porow!$A$1:$S$21,MATCH($C17,porow!$A$1:$A$21,0),MATCH(J$5,porow!$A$1:$S$1,0))=0,"",INDEX(porow!$A$1:$S$21,MATCH($C17,porow!$A$1:$A$21,0),MATCH(J$5,porow!$A$1:$S$1,0))),"")</f>
        <v/>
      </c>
      <c r="K17" s="164" t="str">
        <f>IFERROR(IF(INDEX(porow!$A$1:$S$21,MATCH($C17,porow!$A$1:$A$21,0),MATCH(K$5,porow!$A$1:$S$1,0))=0,"",INDEX(porow!$A$1:$S$21,MATCH($C17,porow!$A$1:$A$21,0),MATCH(K$5,porow!$A$1:$S$1,0))),"")</f>
        <v/>
      </c>
      <c r="L17" s="164" t="str">
        <f>IFERROR(IF(INDEX(porow!$A$1:$S$21,MATCH($C17,porow!$A$1:$A$21,0),MATCH(L$5,porow!$A$1:$S$1,0))=0,"",INDEX(porow!$A$1:$S$21,MATCH($C17,porow!$A$1:$A$21,0),MATCH(L$5,porow!$A$1:$S$1,0))),"")</f>
        <v/>
      </c>
      <c r="M17" s="164" t="str">
        <f>IFERROR(IF(INDEX(porow!$A$1:$S$21,MATCH($C17,porow!$A$1:$A$21,0),MATCH(M$5,porow!$A$1:$S$1,0))=0,"",INDEX(porow!$A$1:$S$21,MATCH($C17,porow!$A$1:$A$21,0),MATCH(M$5,porow!$A$1:$S$1,0))),"")</f>
        <v/>
      </c>
      <c r="N17" s="164" t="str">
        <f>IFERROR(IF(INDEX(porow!$A$1:$S$21,MATCH($C17,porow!$A$1:$A$21,0),MATCH(N$5,porow!$A$1:$S$1,0))=0,"",INDEX(porow!$A$1:$S$21,MATCH($C17,porow!$A$1:$A$21,0),MATCH(N$5,porow!$A$1:$S$1,0))),"")</f>
        <v/>
      </c>
      <c r="O17" s="164" t="str">
        <f>IFERROR(IF(INDEX(porow!$A$1:$S$21,MATCH($C17,porow!$A$1:$A$21,0),MATCH(O$5,porow!$A$1:$S$1,0))=0,"",INDEX(porow!$A$1:$S$21,MATCH($C17,porow!$A$1:$A$21,0),MATCH(O$5,porow!$A$1:$S$1,0))),"")</f>
        <v/>
      </c>
      <c r="P17" s="164" t="str">
        <f>IFERROR(IF(INDEX(porow!$A$1:$S$21,MATCH($C17,porow!$A$1:$A$21,0),MATCH(P$5,porow!$A$1:$S$1,0))=0,"",INDEX(porow!$A$1:$S$21,MATCH($C17,porow!$A$1:$A$21,0),MATCH(P$5,porow!$A$1:$S$1,0))),"")</f>
        <v/>
      </c>
      <c r="Q17" s="164" t="str">
        <f>IFERROR(IF(INDEX(porow!$A$1:$S$21,MATCH($C17,porow!$A$1:$A$21,0),MATCH(Q$5,porow!$A$1:$S$1,0))=0,"",INDEX(porow!$A$1:$S$21,MATCH($C17,porow!$A$1:$A$21,0),MATCH(Q$5,porow!$A$1:$S$1,0))),"")</f>
        <v/>
      </c>
      <c r="R17" s="164" t="str">
        <f>IFERROR(IF(INDEX(porow!$A$1:$S$21,MATCH($C17,porow!$A$1:$A$21,0),MATCH(R$5,porow!$A$1:$S$1,0))=0,"",INDEX(porow!$A$1:$S$21,MATCH($C17,porow!$A$1:$A$21,0),MATCH(R$5,porow!$A$1:$S$1,0))),"")</f>
        <v/>
      </c>
      <c r="S17" s="164" t="str">
        <f>IFERROR(IF(INDEX(porow!$A$1:$S$21,MATCH($C17,porow!$A$1:$A$21,0),MATCH(S$5,porow!$A$1:$S$1,0))=0,"",INDEX(porow!$A$1:$S$21,MATCH($C17,porow!$A$1:$A$21,0),MATCH(S$5,porow!$A$1:$S$1,0))),"")</f>
        <v/>
      </c>
      <c r="T17" s="164" t="str">
        <f>IFERROR(IF(INDEX(porow!$A$1:$S$21,MATCH($C17,porow!$A$1:$A$21,0),MATCH(T$5,porow!$A$1:$S$1,0))=0,"",INDEX(porow!$A$1:$S$21,MATCH($C17,porow!$A$1:$A$21,0),MATCH(T$5,porow!$A$1:$S$1,0))),"")</f>
        <v/>
      </c>
      <c r="U17" s="164" t="str">
        <f>IFERROR(IF(INDEX(porow!$A$1:$S$21,MATCH($C17,porow!$A$1:$A$21,0),MATCH(U$5,porow!$A$1:$S$1,0))=0,"",INDEX(porow!$A$1:$S$21,MATCH($C17,porow!$A$1:$A$21,0),MATCH(U$5,porow!$A$1:$S$1,0))),"")</f>
        <v/>
      </c>
      <c r="V17" s="165"/>
      <c r="W17" s="166" t="str">
        <f>IFERROR(IF(INDEX(porow!$A$1:$S$21,MATCH($C17,porow!$A$1:$A$21,0),MATCH(W$5,porow!$A$1:$S$1,0))=0,"",INDEX(porow!$A$1:$S$21,MATCH($C17,porow!$A$1:$A$21,0),MATCH(W$5,porow!$A$1:$S$1,0))),"")</f>
        <v/>
      </c>
      <c r="X17" s="165"/>
      <c r="Y17" s="165"/>
      <c r="Z17" s="165"/>
      <c r="AA17" s="165"/>
      <c r="AB17" s="165"/>
      <c r="AC17" s="165"/>
    </row>
    <row r="18" spans="1:29" s="167" customFormat="1" ht="26.25" customHeight="1" thickBot="1" x14ac:dyDescent="0.35">
      <c r="A18" s="161" t="str">
        <f>IFERROR(SMALL(Odpowiedzi!$R$2:$R$21,ROWS($B$8:B18)),"")</f>
        <v/>
      </c>
      <c r="B18" s="86"/>
      <c r="C18" s="113" t="str">
        <f>IFERROR(VLOOKUP(A18,Umiejetnosci!$A$6:$J$25,3,0),"")</f>
        <v/>
      </c>
      <c r="D18" s="163"/>
      <c r="E18" s="164" t="str">
        <f>IFERROR(IF(INDEX(porow!$A$1:$S$21,MATCH($C18,porow!$A$1:$A$21,0),MATCH(E$5,porow!$A$1:$S$1,0))=0,"",INDEX(porow!$A$1:$S$21,MATCH($C18,porow!$A$1:$A$21,0),MATCH(E$5,porow!$A$1:$S$1,0))),"")</f>
        <v/>
      </c>
      <c r="F18" s="164" t="str">
        <f>IFERROR(IF(INDEX(porow!$A$1:$S$21,MATCH($C18,porow!$A$1:$A$21,0),MATCH(F$5,porow!$A$1:$S$1,0))=0,"",INDEX(porow!$A$1:$S$21,MATCH($C18,porow!$A$1:$A$21,0),MATCH(F$5,porow!$A$1:$S$1,0))),"")</f>
        <v/>
      </c>
      <c r="G18" s="164" t="str">
        <f>IFERROR(IF(INDEX(porow!$A$1:$S$21,MATCH($C18,porow!$A$1:$A$21,0),MATCH(G$5,porow!$A$1:$S$1,0))=0,"",INDEX(porow!$A$1:$S$21,MATCH($C18,porow!$A$1:$A$21,0),MATCH(G$5,porow!$A$1:$S$1,0))),"")</f>
        <v/>
      </c>
      <c r="H18" s="164" t="str">
        <f>IFERROR(IF(INDEX(porow!$A$1:$S$21,MATCH($C18,porow!$A$1:$A$21,0),MATCH(H$5,porow!$A$1:$S$1,0))=0,"",INDEX(porow!$A$1:$S$21,MATCH($C18,porow!$A$1:$A$21,0),MATCH(H$5,porow!$A$1:$S$1,0))),"")</f>
        <v/>
      </c>
      <c r="I18" s="164" t="str">
        <f>IFERROR(IF(INDEX(porow!$A$1:$S$21,MATCH($C18,porow!$A$1:$A$21,0),MATCH(I$5,porow!$A$1:$S$1,0))=0,"",INDEX(porow!$A$1:$S$21,MATCH($C18,porow!$A$1:$A$21,0),MATCH(I$5,porow!$A$1:$S$1,0))),"")</f>
        <v/>
      </c>
      <c r="J18" s="164" t="str">
        <f>IFERROR(IF(INDEX(porow!$A$1:$S$21,MATCH($C18,porow!$A$1:$A$21,0),MATCH(J$5,porow!$A$1:$S$1,0))=0,"",INDEX(porow!$A$1:$S$21,MATCH($C18,porow!$A$1:$A$21,0),MATCH(J$5,porow!$A$1:$S$1,0))),"")</f>
        <v/>
      </c>
      <c r="K18" s="164" t="str">
        <f>IFERROR(IF(INDEX(porow!$A$1:$S$21,MATCH($C18,porow!$A$1:$A$21,0),MATCH(K$5,porow!$A$1:$S$1,0))=0,"",INDEX(porow!$A$1:$S$21,MATCH($C18,porow!$A$1:$A$21,0),MATCH(K$5,porow!$A$1:$S$1,0))),"")</f>
        <v/>
      </c>
      <c r="L18" s="164" t="str">
        <f>IFERROR(IF(INDEX(porow!$A$1:$S$21,MATCH($C18,porow!$A$1:$A$21,0),MATCH(L$5,porow!$A$1:$S$1,0))=0,"",INDEX(porow!$A$1:$S$21,MATCH($C18,porow!$A$1:$A$21,0),MATCH(L$5,porow!$A$1:$S$1,0))),"")</f>
        <v/>
      </c>
      <c r="M18" s="164" t="str">
        <f>IFERROR(IF(INDEX(porow!$A$1:$S$21,MATCH($C18,porow!$A$1:$A$21,0),MATCH(M$5,porow!$A$1:$S$1,0))=0,"",INDEX(porow!$A$1:$S$21,MATCH($C18,porow!$A$1:$A$21,0),MATCH(M$5,porow!$A$1:$S$1,0))),"")</f>
        <v/>
      </c>
      <c r="N18" s="164" t="str">
        <f>IFERROR(IF(INDEX(porow!$A$1:$S$21,MATCH($C18,porow!$A$1:$A$21,0),MATCH(N$5,porow!$A$1:$S$1,0))=0,"",INDEX(porow!$A$1:$S$21,MATCH($C18,porow!$A$1:$A$21,0),MATCH(N$5,porow!$A$1:$S$1,0))),"")</f>
        <v/>
      </c>
      <c r="O18" s="164" t="str">
        <f>IFERROR(IF(INDEX(porow!$A$1:$S$21,MATCH($C18,porow!$A$1:$A$21,0),MATCH(O$5,porow!$A$1:$S$1,0))=0,"",INDEX(porow!$A$1:$S$21,MATCH($C18,porow!$A$1:$A$21,0),MATCH(O$5,porow!$A$1:$S$1,0))),"")</f>
        <v/>
      </c>
      <c r="P18" s="164" t="str">
        <f>IFERROR(IF(INDEX(porow!$A$1:$S$21,MATCH($C18,porow!$A$1:$A$21,0),MATCH(P$5,porow!$A$1:$S$1,0))=0,"",INDEX(porow!$A$1:$S$21,MATCH($C18,porow!$A$1:$A$21,0),MATCH(P$5,porow!$A$1:$S$1,0))),"")</f>
        <v/>
      </c>
      <c r="Q18" s="164" t="str">
        <f>IFERROR(IF(INDEX(porow!$A$1:$S$21,MATCH($C18,porow!$A$1:$A$21,0),MATCH(Q$5,porow!$A$1:$S$1,0))=0,"",INDEX(porow!$A$1:$S$21,MATCH($C18,porow!$A$1:$A$21,0),MATCH(Q$5,porow!$A$1:$S$1,0))),"")</f>
        <v/>
      </c>
      <c r="R18" s="164" t="str">
        <f>IFERROR(IF(INDEX(porow!$A$1:$S$21,MATCH($C18,porow!$A$1:$A$21,0),MATCH(R$5,porow!$A$1:$S$1,0))=0,"",INDEX(porow!$A$1:$S$21,MATCH($C18,porow!$A$1:$A$21,0),MATCH(R$5,porow!$A$1:$S$1,0))),"")</f>
        <v/>
      </c>
      <c r="S18" s="164" t="str">
        <f>IFERROR(IF(INDEX(porow!$A$1:$S$21,MATCH($C18,porow!$A$1:$A$21,0),MATCH(S$5,porow!$A$1:$S$1,0))=0,"",INDEX(porow!$A$1:$S$21,MATCH($C18,porow!$A$1:$A$21,0),MATCH(S$5,porow!$A$1:$S$1,0))),"")</f>
        <v/>
      </c>
      <c r="T18" s="164" t="str">
        <f>IFERROR(IF(INDEX(porow!$A$1:$S$21,MATCH($C18,porow!$A$1:$A$21,0),MATCH(T$5,porow!$A$1:$S$1,0))=0,"",INDEX(porow!$A$1:$S$21,MATCH($C18,porow!$A$1:$A$21,0),MATCH(T$5,porow!$A$1:$S$1,0))),"")</f>
        <v/>
      </c>
      <c r="U18" s="164" t="str">
        <f>IFERROR(IF(INDEX(porow!$A$1:$S$21,MATCH($C18,porow!$A$1:$A$21,0),MATCH(U$5,porow!$A$1:$S$1,0))=0,"",INDEX(porow!$A$1:$S$21,MATCH($C18,porow!$A$1:$A$21,0),MATCH(U$5,porow!$A$1:$S$1,0))),"")</f>
        <v/>
      </c>
      <c r="V18" s="165"/>
      <c r="W18" s="166" t="str">
        <f>IFERROR(IF(INDEX(porow!$A$1:$S$21,MATCH($C18,porow!$A$1:$A$21,0),MATCH(W$5,porow!$A$1:$S$1,0))=0,"",INDEX(porow!$A$1:$S$21,MATCH($C18,porow!$A$1:$A$21,0),MATCH(W$5,porow!$A$1:$S$1,0))),"")</f>
        <v/>
      </c>
      <c r="X18" s="165"/>
      <c r="Y18" s="165"/>
      <c r="Z18" s="165"/>
      <c r="AA18" s="165"/>
      <c r="AB18" s="165"/>
      <c r="AC18" s="165"/>
    </row>
    <row r="19" spans="1:29" s="167" customFormat="1" ht="26.25" customHeight="1" thickBot="1" x14ac:dyDescent="0.35">
      <c r="A19" s="161" t="str">
        <f>IFERROR(SMALL(Odpowiedzi!$R$2:$R$21,ROWS($B$8:B19)),"")</f>
        <v/>
      </c>
      <c r="B19" s="86"/>
      <c r="C19" s="113" t="str">
        <f>IFERROR(VLOOKUP(A19,Umiejetnosci!$A$6:$J$25,3,0),"")</f>
        <v/>
      </c>
      <c r="D19" s="163"/>
      <c r="E19" s="164" t="str">
        <f>IFERROR(IF(INDEX(porow!$A$1:$S$21,MATCH($C19,porow!$A$1:$A$21,0),MATCH(E$5,porow!$A$1:$S$1,0))=0,"",INDEX(porow!$A$1:$S$21,MATCH($C19,porow!$A$1:$A$21,0),MATCH(E$5,porow!$A$1:$S$1,0))),"")</f>
        <v/>
      </c>
      <c r="F19" s="164" t="str">
        <f>IFERROR(IF(INDEX(porow!$A$1:$S$21,MATCH($C19,porow!$A$1:$A$21,0),MATCH(F$5,porow!$A$1:$S$1,0))=0,"",INDEX(porow!$A$1:$S$21,MATCH($C19,porow!$A$1:$A$21,0),MATCH(F$5,porow!$A$1:$S$1,0))),"")</f>
        <v/>
      </c>
      <c r="G19" s="164" t="str">
        <f>IFERROR(IF(INDEX(porow!$A$1:$S$21,MATCH($C19,porow!$A$1:$A$21,0),MATCH(G$5,porow!$A$1:$S$1,0))=0,"",INDEX(porow!$A$1:$S$21,MATCH($C19,porow!$A$1:$A$21,0),MATCH(G$5,porow!$A$1:$S$1,0))),"")</f>
        <v/>
      </c>
      <c r="H19" s="164" t="str">
        <f>IFERROR(IF(INDEX(porow!$A$1:$S$21,MATCH($C19,porow!$A$1:$A$21,0),MATCH(H$5,porow!$A$1:$S$1,0))=0,"",INDEX(porow!$A$1:$S$21,MATCH($C19,porow!$A$1:$A$21,0),MATCH(H$5,porow!$A$1:$S$1,0))),"")</f>
        <v/>
      </c>
      <c r="I19" s="164" t="str">
        <f>IFERROR(IF(INDEX(porow!$A$1:$S$21,MATCH($C19,porow!$A$1:$A$21,0),MATCH(I$5,porow!$A$1:$S$1,0))=0,"",INDEX(porow!$A$1:$S$21,MATCH($C19,porow!$A$1:$A$21,0),MATCH(I$5,porow!$A$1:$S$1,0))),"")</f>
        <v/>
      </c>
      <c r="J19" s="164" t="str">
        <f>IFERROR(IF(INDEX(porow!$A$1:$S$21,MATCH($C19,porow!$A$1:$A$21,0),MATCH(J$5,porow!$A$1:$S$1,0))=0,"",INDEX(porow!$A$1:$S$21,MATCH($C19,porow!$A$1:$A$21,0),MATCH(J$5,porow!$A$1:$S$1,0))),"")</f>
        <v/>
      </c>
      <c r="K19" s="164" t="str">
        <f>IFERROR(IF(INDEX(porow!$A$1:$S$21,MATCH($C19,porow!$A$1:$A$21,0),MATCH(K$5,porow!$A$1:$S$1,0))=0,"",INDEX(porow!$A$1:$S$21,MATCH($C19,porow!$A$1:$A$21,0),MATCH(K$5,porow!$A$1:$S$1,0))),"")</f>
        <v/>
      </c>
      <c r="L19" s="164" t="str">
        <f>IFERROR(IF(INDEX(porow!$A$1:$S$21,MATCH($C19,porow!$A$1:$A$21,0),MATCH(L$5,porow!$A$1:$S$1,0))=0,"",INDEX(porow!$A$1:$S$21,MATCH($C19,porow!$A$1:$A$21,0),MATCH(L$5,porow!$A$1:$S$1,0))),"")</f>
        <v/>
      </c>
      <c r="M19" s="164" t="str">
        <f>IFERROR(IF(INDEX(porow!$A$1:$S$21,MATCH($C19,porow!$A$1:$A$21,0),MATCH(M$5,porow!$A$1:$S$1,0))=0,"",INDEX(porow!$A$1:$S$21,MATCH($C19,porow!$A$1:$A$21,0),MATCH(M$5,porow!$A$1:$S$1,0))),"")</f>
        <v/>
      </c>
      <c r="N19" s="164" t="str">
        <f>IFERROR(IF(INDEX(porow!$A$1:$S$21,MATCH($C19,porow!$A$1:$A$21,0),MATCH(N$5,porow!$A$1:$S$1,0))=0,"",INDEX(porow!$A$1:$S$21,MATCH($C19,porow!$A$1:$A$21,0),MATCH(N$5,porow!$A$1:$S$1,0))),"")</f>
        <v/>
      </c>
      <c r="O19" s="164" t="str">
        <f>IFERROR(IF(INDEX(porow!$A$1:$S$21,MATCH($C19,porow!$A$1:$A$21,0),MATCH(O$5,porow!$A$1:$S$1,0))=0,"",INDEX(porow!$A$1:$S$21,MATCH($C19,porow!$A$1:$A$21,0),MATCH(O$5,porow!$A$1:$S$1,0))),"")</f>
        <v/>
      </c>
      <c r="P19" s="164" t="str">
        <f>IFERROR(IF(INDEX(porow!$A$1:$S$21,MATCH($C19,porow!$A$1:$A$21,0),MATCH(P$5,porow!$A$1:$S$1,0))=0,"",INDEX(porow!$A$1:$S$21,MATCH($C19,porow!$A$1:$A$21,0),MATCH(P$5,porow!$A$1:$S$1,0))),"")</f>
        <v/>
      </c>
      <c r="Q19" s="164" t="str">
        <f>IFERROR(IF(INDEX(porow!$A$1:$S$21,MATCH($C19,porow!$A$1:$A$21,0),MATCH(Q$5,porow!$A$1:$S$1,0))=0,"",INDEX(porow!$A$1:$S$21,MATCH($C19,porow!$A$1:$A$21,0),MATCH(Q$5,porow!$A$1:$S$1,0))),"")</f>
        <v/>
      </c>
      <c r="R19" s="164" t="str">
        <f>IFERROR(IF(INDEX(porow!$A$1:$S$21,MATCH($C19,porow!$A$1:$A$21,0),MATCH(R$5,porow!$A$1:$S$1,0))=0,"",INDEX(porow!$A$1:$S$21,MATCH($C19,porow!$A$1:$A$21,0),MATCH(R$5,porow!$A$1:$S$1,0))),"")</f>
        <v/>
      </c>
      <c r="S19" s="164" t="str">
        <f>IFERROR(IF(INDEX(porow!$A$1:$S$21,MATCH($C19,porow!$A$1:$A$21,0),MATCH(S$5,porow!$A$1:$S$1,0))=0,"",INDEX(porow!$A$1:$S$21,MATCH($C19,porow!$A$1:$A$21,0),MATCH(S$5,porow!$A$1:$S$1,0))),"")</f>
        <v/>
      </c>
      <c r="T19" s="164" t="str">
        <f>IFERROR(IF(INDEX(porow!$A$1:$S$21,MATCH($C19,porow!$A$1:$A$21,0),MATCH(T$5,porow!$A$1:$S$1,0))=0,"",INDEX(porow!$A$1:$S$21,MATCH($C19,porow!$A$1:$A$21,0),MATCH(T$5,porow!$A$1:$S$1,0))),"")</f>
        <v/>
      </c>
      <c r="U19" s="164" t="str">
        <f>IFERROR(IF(INDEX(porow!$A$1:$S$21,MATCH($C19,porow!$A$1:$A$21,0),MATCH(U$5,porow!$A$1:$S$1,0))=0,"",INDEX(porow!$A$1:$S$21,MATCH($C19,porow!$A$1:$A$21,0),MATCH(U$5,porow!$A$1:$S$1,0))),"")</f>
        <v/>
      </c>
      <c r="V19" s="165"/>
      <c r="W19" s="166" t="str">
        <f>IFERROR(IF(INDEX(porow!$A$1:$S$21,MATCH($C19,porow!$A$1:$A$21,0),MATCH(W$5,porow!$A$1:$S$1,0))=0,"",INDEX(porow!$A$1:$S$21,MATCH($C19,porow!$A$1:$A$21,0),MATCH(W$5,porow!$A$1:$S$1,0))),"")</f>
        <v/>
      </c>
      <c r="X19" s="165"/>
      <c r="Y19" s="165"/>
      <c r="Z19" s="165"/>
      <c r="AA19" s="165"/>
      <c r="AB19" s="165"/>
      <c r="AC19" s="165"/>
    </row>
    <row r="20" spans="1:29" s="167" customFormat="1" ht="26.25" customHeight="1" thickBot="1" x14ac:dyDescent="0.35">
      <c r="A20" s="161" t="str">
        <f>IFERROR(SMALL(Odpowiedzi!$R$2:$R$21,ROWS($B$8:B20)),"")</f>
        <v/>
      </c>
      <c r="B20" s="86"/>
      <c r="C20" s="113" t="str">
        <f>IFERROR(VLOOKUP(A20,Umiejetnosci!$A$6:$J$25,3,0),"")</f>
        <v/>
      </c>
      <c r="D20" s="163"/>
      <c r="E20" s="164" t="str">
        <f>IFERROR(IF(INDEX(porow!$A$1:$S$21,MATCH($C20,porow!$A$1:$A$21,0),MATCH(E$5,porow!$A$1:$S$1,0))=0,"",INDEX(porow!$A$1:$S$21,MATCH($C20,porow!$A$1:$A$21,0),MATCH(E$5,porow!$A$1:$S$1,0))),"")</f>
        <v/>
      </c>
      <c r="F20" s="164" t="str">
        <f>IFERROR(IF(INDEX(porow!$A$1:$S$21,MATCH($C20,porow!$A$1:$A$21,0),MATCH(F$5,porow!$A$1:$S$1,0))=0,"",INDEX(porow!$A$1:$S$21,MATCH($C20,porow!$A$1:$A$21,0),MATCH(F$5,porow!$A$1:$S$1,0))),"")</f>
        <v/>
      </c>
      <c r="G20" s="164" t="str">
        <f>IFERROR(IF(INDEX(porow!$A$1:$S$21,MATCH($C20,porow!$A$1:$A$21,0),MATCH(G$5,porow!$A$1:$S$1,0))=0,"",INDEX(porow!$A$1:$S$21,MATCH($C20,porow!$A$1:$A$21,0),MATCH(G$5,porow!$A$1:$S$1,0))),"")</f>
        <v/>
      </c>
      <c r="H20" s="164" t="str">
        <f>IFERROR(IF(INDEX(porow!$A$1:$S$21,MATCH($C20,porow!$A$1:$A$21,0),MATCH(H$5,porow!$A$1:$S$1,0))=0,"",INDEX(porow!$A$1:$S$21,MATCH($C20,porow!$A$1:$A$21,0),MATCH(H$5,porow!$A$1:$S$1,0))),"")</f>
        <v/>
      </c>
      <c r="I20" s="164" t="str">
        <f>IFERROR(IF(INDEX(porow!$A$1:$S$21,MATCH($C20,porow!$A$1:$A$21,0),MATCH(I$5,porow!$A$1:$S$1,0))=0,"",INDEX(porow!$A$1:$S$21,MATCH($C20,porow!$A$1:$A$21,0),MATCH(I$5,porow!$A$1:$S$1,0))),"")</f>
        <v/>
      </c>
      <c r="J20" s="164" t="str">
        <f>IFERROR(IF(INDEX(porow!$A$1:$S$21,MATCH($C20,porow!$A$1:$A$21,0),MATCH(J$5,porow!$A$1:$S$1,0))=0,"",INDEX(porow!$A$1:$S$21,MATCH($C20,porow!$A$1:$A$21,0),MATCH(J$5,porow!$A$1:$S$1,0))),"")</f>
        <v/>
      </c>
      <c r="K20" s="164" t="str">
        <f>IFERROR(IF(INDEX(porow!$A$1:$S$21,MATCH($C20,porow!$A$1:$A$21,0),MATCH(K$5,porow!$A$1:$S$1,0))=0,"",INDEX(porow!$A$1:$S$21,MATCH($C20,porow!$A$1:$A$21,0),MATCH(K$5,porow!$A$1:$S$1,0))),"")</f>
        <v/>
      </c>
      <c r="L20" s="164" t="str">
        <f>IFERROR(IF(INDEX(porow!$A$1:$S$21,MATCH($C20,porow!$A$1:$A$21,0),MATCH(L$5,porow!$A$1:$S$1,0))=0,"",INDEX(porow!$A$1:$S$21,MATCH($C20,porow!$A$1:$A$21,0),MATCH(L$5,porow!$A$1:$S$1,0))),"")</f>
        <v/>
      </c>
      <c r="M20" s="164" t="str">
        <f>IFERROR(IF(INDEX(porow!$A$1:$S$21,MATCH($C20,porow!$A$1:$A$21,0),MATCH(M$5,porow!$A$1:$S$1,0))=0,"",INDEX(porow!$A$1:$S$21,MATCH($C20,porow!$A$1:$A$21,0),MATCH(M$5,porow!$A$1:$S$1,0))),"")</f>
        <v/>
      </c>
      <c r="N20" s="164" t="str">
        <f>IFERROR(IF(INDEX(porow!$A$1:$S$21,MATCH($C20,porow!$A$1:$A$21,0),MATCH(N$5,porow!$A$1:$S$1,0))=0,"",INDEX(porow!$A$1:$S$21,MATCH($C20,porow!$A$1:$A$21,0),MATCH(N$5,porow!$A$1:$S$1,0))),"")</f>
        <v/>
      </c>
      <c r="O20" s="164" t="str">
        <f>IFERROR(IF(INDEX(porow!$A$1:$S$21,MATCH($C20,porow!$A$1:$A$21,0),MATCH(O$5,porow!$A$1:$S$1,0))=0,"",INDEX(porow!$A$1:$S$21,MATCH($C20,porow!$A$1:$A$21,0),MATCH(O$5,porow!$A$1:$S$1,0))),"")</f>
        <v/>
      </c>
      <c r="P20" s="164" t="str">
        <f>IFERROR(IF(INDEX(porow!$A$1:$S$21,MATCH($C20,porow!$A$1:$A$21,0),MATCH(P$5,porow!$A$1:$S$1,0))=0,"",INDEX(porow!$A$1:$S$21,MATCH($C20,porow!$A$1:$A$21,0),MATCH(P$5,porow!$A$1:$S$1,0))),"")</f>
        <v/>
      </c>
      <c r="Q20" s="164" t="str">
        <f>IFERROR(IF(INDEX(porow!$A$1:$S$21,MATCH($C20,porow!$A$1:$A$21,0),MATCH(Q$5,porow!$A$1:$S$1,0))=0,"",INDEX(porow!$A$1:$S$21,MATCH($C20,porow!$A$1:$A$21,0),MATCH(Q$5,porow!$A$1:$S$1,0))),"")</f>
        <v/>
      </c>
      <c r="R20" s="164" t="str">
        <f>IFERROR(IF(INDEX(porow!$A$1:$S$21,MATCH($C20,porow!$A$1:$A$21,0),MATCH(R$5,porow!$A$1:$S$1,0))=0,"",INDEX(porow!$A$1:$S$21,MATCH($C20,porow!$A$1:$A$21,0),MATCH(R$5,porow!$A$1:$S$1,0))),"")</f>
        <v/>
      </c>
      <c r="S20" s="164" t="str">
        <f>IFERROR(IF(INDEX(porow!$A$1:$S$21,MATCH($C20,porow!$A$1:$A$21,0),MATCH(S$5,porow!$A$1:$S$1,0))=0,"",INDEX(porow!$A$1:$S$21,MATCH($C20,porow!$A$1:$A$21,0),MATCH(S$5,porow!$A$1:$S$1,0))),"")</f>
        <v/>
      </c>
      <c r="T20" s="164" t="str">
        <f>IFERROR(IF(INDEX(porow!$A$1:$S$21,MATCH($C20,porow!$A$1:$A$21,0),MATCH(T$5,porow!$A$1:$S$1,0))=0,"",INDEX(porow!$A$1:$S$21,MATCH($C20,porow!$A$1:$A$21,0),MATCH(T$5,porow!$A$1:$S$1,0))),"")</f>
        <v/>
      </c>
      <c r="U20" s="164" t="str">
        <f>IFERROR(IF(INDEX(porow!$A$1:$S$21,MATCH($C20,porow!$A$1:$A$21,0),MATCH(U$5,porow!$A$1:$S$1,0))=0,"",INDEX(porow!$A$1:$S$21,MATCH($C20,porow!$A$1:$A$21,0),MATCH(U$5,porow!$A$1:$S$1,0))),"")</f>
        <v/>
      </c>
      <c r="V20" s="165"/>
      <c r="W20" s="166" t="str">
        <f>IFERROR(IF(INDEX(porow!$A$1:$S$21,MATCH($C20,porow!$A$1:$A$21,0),MATCH(W$5,porow!$A$1:$S$1,0))=0,"",INDEX(porow!$A$1:$S$21,MATCH($C20,porow!$A$1:$A$21,0),MATCH(W$5,porow!$A$1:$S$1,0))),"")</f>
        <v/>
      </c>
      <c r="X20" s="165"/>
      <c r="Y20" s="165"/>
      <c r="Z20" s="165"/>
      <c r="AA20" s="165"/>
      <c r="AB20" s="165"/>
      <c r="AC20" s="165"/>
    </row>
    <row r="21" spans="1:29" s="167" customFormat="1" ht="26.25" customHeight="1" thickBot="1" x14ac:dyDescent="0.35">
      <c r="A21" s="161" t="str">
        <f>IFERROR(SMALL(Odpowiedzi!$R$2:$R$21,ROWS($B$8:B21)),"")</f>
        <v/>
      </c>
      <c r="B21" s="86"/>
      <c r="C21" s="113" t="str">
        <f>IFERROR(VLOOKUP(A21,Umiejetnosci!$A$6:$J$25,3,0),"")</f>
        <v/>
      </c>
      <c r="D21" s="163"/>
      <c r="E21" s="164" t="str">
        <f>IFERROR(IF(INDEX(porow!$A$1:$S$21,MATCH($C21,porow!$A$1:$A$21,0),MATCH(E$5,porow!$A$1:$S$1,0))=0,"",INDEX(porow!$A$1:$S$21,MATCH($C21,porow!$A$1:$A$21,0),MATCH(E$5,porow!$A$1:$S$1,0))),"")</f>
        <v/>
      </c>
      <c r="F21" s="164" t="str">
        <f>IFERROR(IF(INDEX(porow!$A$1:$S$21,MATCH($C21,porow!$A$1:$A$21,0),MATCH(F$5,porow!$A$1:$S$1,0))=0,"",INDEX(porow!$A$1:$S$21,MATCH($C21,porow!$A$1:$A$21,0),MATCH(F$5,porow!$A$1:$S$1,0))),"")</f>
        <v/>
      </c>
      <c r="G21" s="164" t="str">
        <f>IFERROR(IF(INDEX(porow!$A$1:$S$21,MATCH($C21,porow!$A$1:$A$21,0),MATCH(G$5,porow!$A$1:$S$1,0))=0,"",INDEX(porow!$A$1:$S$21,MATCH($C21,porow!$A$1:$A$21,0),MATCH(G$5,porow!$A$1:$S$1,0))),"")</f>
        <v/>
      </c>
      <c r="H21" s="164" t="str">
        <f>IFERROR(IF(INDEX(porow!$A$1:$S$21,MATCH($C21,porow!$A$1:$A$21,0),MATCH(H$5,porow!$A$1:$S$1,0))=0,"",INDEX(porow!$A$1:$S$21,MATCH($C21,porow!$A$1:$A$21,0),MATCH(H$5,porow!$A$1:$S$1,0))),"")</f>
        <v/>
      </c>
      <c r="I21" s="164" t="str">
        <f>IFERROR(IF(INDEX(porow!$A$1:$S$21,MATCH($C21,porow!$A$1:$A$21,0),MATCH(I$5,porow!$A$1:$S$1,0))=0,"",INDEX(porow!$A$1:$S$21,MATCH($C21,porow!$A$1:$A$21,0),MATCH(I$5,porow!$A$1:$S$1,0))),"")</f>
        <v/>
      </c>
      <c r="J21" s="164" t="str">
        <f>IFERROR(IF(INDEX(porow!$A$1:$S$21,MATCH($C21,porow!$A$1:$A$21,0),MATCH(J$5,porow!$A$1:$S$1,0))=0,"",INDEX(porow!$A$1:$S$21,MATCH($C21,porow!$A$1:$A$21,0),MATCH(J$5,porow!$A$1:$S$1,0))),"")</f>
        <v/>
      </c>
      <c r="K21" s="164" t="str">
        <f>IFERROR(IF(INDEX(porow!$A$1:$S$21,MATCH($C21,porow!$A$1:$A$21,0),MATCH(K$5,porow!$A$1:$S$1,0))=0,"",INDEX(porow!$A$1:$S$21,MATCH($C21,porow!$A$1:$A$21,0),MATCH(K$5,porow!$A$1:$S$1,0))),"")</f>
        <v/>
      </c>
      <c r="L21" s="164" t="str">
        <f>IFERROR(IF(INDEX(porow!$A$1:$S$21,MATCH($C21,porow!$A$1:$A$21,0),MATCH(L$5,porow!$A$1:$S$1,0))=0,"",INDEX(porow!$A$1:$S$21,MATCH($C21,porow!$A$1:$A$21,0),MATCH(L$5,porow!$A$1:$S$1,0))),"")</f>
        <v/>
      </c>
      <c r="M21" s="164" t="str">
        <f>IFERROR(IF(INDEX(porow!$A$1:$S$21,MATCH($C21,porow!$A$1:$A$21,0),MATCH(M$5,porow!$A$1:$S$1,0))=0,"",INDEX(porow!$A$1:$S$21,MATCH($C21,porow!$A$1:$A$21,0),MATCH(M$5,porow!$A$1:$S$1,0))),"")</f>
        <v/>
      </c>
      <c r="N21" s="164" t="str">
        <f>IFERROR(IF(INDEX(porow!$A$1:$S$21,MATCH($C21,porow!$A$1:$A$21,0),MATCH(N$5,porow!$A$1:$S$1,0))=0,"",INDEX(porow!$A$1:$S$21,MATCH($C21,porow!$A$1:$A$21,0),MATCH(N$5,porow!$A$1:$S$1,0))),"")</f>
        <v/>
      </c>
      <c r="O21" s="164" t="str">
        <f>IFERROR(IF(INDEX(porow!$A$1:$S$21,MATCH($C21,porow!$A$1:$A$21,0),MATCH(O$5,porow!$A$1:$S$1,0))=0,"",INDEX(porow!$A$1:$S$21,MATCH($C21,porow!$A$1:$A$21,0),MATCH(O$5,porow!$A$1:$S$1,0))),"")</f>
        <v/>
      </c>
      <c r="P21" s="164" t="str">
        <f>IFERROR(IF(INDEX(porow!$A$1:$S$21,MATCH($C21,porow!$A$1:$A$21,0),MATCH(P$5,porow!$A$1:$S$1,0))=0,"",INDEX(porow!$A$1:$S$21,MATCH($C21,porow!$A$1:$A$21,0),MATCH(P$5,porow!$A$1:$S$1,0))),"")</f>
        <v/>
      </c>
      <c r="Q21" s="164" t="str">
        <f>IFERROR(IF(INDEX(porow!$A$1:$S$21,MATCH($C21,porow!$A$1:$A$21,0),MATCH(Q$5,porow!$A$1:$S$1,0))=0,"",INDEX(porow!$A$1:$S$21,MATCH($C21,porow!$A$1:$A$21,0),MATCH(Q$5,porow!$A$1:$S$1,0))),"")</f>
        <v/>
      </c>
      <c r="R21" s="164" t="str">
        <f>IFERROR(IF(INDEX(porow!$A$1:$S$21,MATCH($C21,porow!$A$1:$A$21,0),MATCH(R$5,porow!$A$1:$S$1,0))=0,"",INDEX(porow!$A$1:$S$21,MATCH($C21,porow!$A$1:$A$21,0),MATCH(R$5,porow!$A$1:$S$1,0))),"")</f>
        <v/>
      </c>
      <c r="S21" s="164" t="str">
        <f>IFERROR(IF(INDEX(porow!$A$1:$S$21,MATCH($C21,porow!$A$1:$A$21,0),MATCH(S$5,porow!$A$1:$S$1,0))=0,"",INDEX(porow!$A$1:$S$21,MATCH($C21,porow!$A$1:$A$21,0),MATCH(S$5,porow!$A$1:$S$1,0))),"")</f>
        <v/>
      </c>
      <c r="T21" s="164" t="str">
        <f>IFERROR(IF(INDEX(porow!$A$1:$S$21,MATCH($C21,porow!$A$1:$A$21,0),MATCH(T$5,porow!$A$1:$S$1,0))=0,"",INDEX(porow!$A$1:$S$21,MATCH($C21,porow!$A$1:$A$21,0),MATCH(T$5,porow!$A$1:$S$1,0))),"")</f>
        <v/>
      </c>
      <c r="U21" s="164" t="str">
        <f>IFERROR(IF(INDEX(porow!$A$1:$S$21,MATCH($C21,porow!$A$1:$A$21,0),MATCH(U$5,porow!$A$1:$S$1,0))=0,"",INDEX(porow!$A$1:$S$21,MATCH($C21,porow!$A$1:$A$21,0),MATCH(U$5,porow!$A$1:$S$1,0))),"")</f>
        <v/>
      </c>
      <c r="V21" s="165"/>
      <c r="W21" s="166" t="str">
        <f>IFERROR(IF(INDEX(porow!$A$1:$S$21,MATCH($C21,porow!$A$1:$A$21,0),MATCH(W$5,porow!$A$1:$S$1,0))=0,"",INDEX(porow!$A$1:$S$21,MATCH($C21,porow!$A$1:$A$21,0),MATCH(W$5,porow!$A$1:$S$1,0))),"")</f>
        <v/>
      </c>
      <c r="X21" s="165"/>
      <c r="Y21" s="165"/>
      <c r="Z21" s="165"/>
      <c r="AA21" s="165"/>
      <c r="AB21" s="165"/>
      <c r="AC21" s="165"/>
    </row>
    <row r="22" spans="1:29" s="167" customFormat="1" ht="26.25" customHeight="1" thickBot="1" x14ac:dyDescent="0.35">
      <c r="A22" s="161" t="str">
        <f>IFERROR(SMALL(Odpowiedzi!$R$2:$R$21,ROWS($B$8:B22)),"")</f>
        <v/>
      </c>
      <c r="B22" s="86"/>
      <c r="C22" s="113" t="str">
        <f>IFERROR(VLOOKUP(A22,Umiejetnosci!$A$6:$J$25,3,0),"")</f>
        <v/>
      </c>
      <c r="D22" s="163"/>
      <c r="E22" s="164" t="str">
        <f>IFERROR(IF(INDEX(porow!$A$1:$S$21,MATCH($C22,porow!$A$1:$A$21,0),MATCH(E$5,porow!$A$1:$S$1,0))=0,"",INDEX(porow!$A$1:$S$21,MATCH($C22,porow!$A$1:$A$21,0),MATCH(E$5,porow!$A$1:$S$1,0))),"")</f>
        <v/>
      </c>
      <c r="F22" s="164" t="str">
        <f>IFERROR(IF(INDEX(porow!$A$1:$S$21,MATCH($C22,porow!$A$1:$A$21,0),MATCH(F$5,porow!$A$1:$S$1,0))=0,"",INDEX(porow!$A$1:$S$21,MATCH($C22,porow!$A$1:$A$21,0),MATCH(F$5,porow!$A$1:$S$1,0))),"")</f>
        <v/>
      </c>
      <c r="G22" s="164" t="str">
        <f>IFERROR(IF(INDEX(porow!$A$1:$S$21,MATCH($C22,porow!$A$1:$A$21,0),MATCH(G$5,porow!$A$1:$S$1,0))=0,"",INDEX(porow!$A$1:$S$21,MATCH($C22,porow!$A$1:$A$21,0),MATCH(G$5,porow!$A$1:$S$1,0))),"")</f>
        <v/>
      </c>
      <c r="H22" s="164" t="str">
        <f>IFERROR(IF(INDEX(porow!$A$1:$S$21,MATCH($C22,porow!$A$1:$A$21,0),MATCH(H$5,porow!$A$1:$S$1,0))=0,"",INDEX(porow!$A$1:$S$21,MATCH($C22,porow!$A$1:$A$21,0),MATCH(H$5,porow!$A$1:$S$1,0))),"")</f>
        <v/>
      </c>
      <c r="I22" s="164" t="str">
        <f>IFERROR(IF(INDEX(porow!$A$1:$S$21,MATCH($C22,porow!$A$1:$A$21,0),MATCH(I$5,porow!$A$1:$S$1,0))=0,"",INDEX(porow!$A$1:$S$21,MATCH($C22,porow!$A$1:$A$21,0),MATCH(I$5,porow!$A$1:$S$1,0))),"")</f>
        <v/>
      </c>
      <c r="J22" s="164" t="str">
        <f>IFERROR(IF(INDEX(porow!$A$1:$S$21,MATCH($C22,porow!$A$1:$A$21,0),MATCH(J$5,porow!$A$1:$S$1,0))=0,"",INDEX(porow!$A$1:$S$21,MATCH($C22,porow!$A$1:$A$21,0),MATCH(J$5,porow!$A$1:$S$1,0))),"")</f>
        <v/>
      </c>
      <c r="K22" s="164" t="str">
        <f>IFERROR(IF(INDEX(porow!$A$1:$S$21,MATCH($C22,porow!$A$1:$A$21,0),MATCH(K$5,porow!$A$1:$S$1,0))=0,"",INDEX(porow!$A$1:$S$21,MATCH($C22,porow!$A$1:$A$21,0),MATCH(K$5,porow!$A$1:$S$1,0))),"")</f>
        <v/>
      </c>
      <c r="L22" s="164" t="str">
        <f>IFERROR(IF(INDEX(porow!$A$1:$S$21,MATCH($C22,porow!$A$1:$A$21,0),MATCH(L$5,porow!$A$1:$S$1,0))=0,"",INDEX(porow!$A$1:$S$21,MATCH($C22,porow!$A$1:$A$21,0),MATCH(L$5,porow!$A$1:$S$1,0))),"")</f>
        <v/>
      </c>
      <c r="M22" s="164" t="str">
        <f>IFERROR(IF(INDEX(porow!$A$1:$S$21,MATCH($C22,porow!$A$1:$A$21,0),MATCH(M$5,porow!$A$1:$S$1,0))=0,"",INDEX(porow!$A$1:$S$21,MATCH($C22,porow!$A$1:$A$21,0),MATCH(M$5,porow!$A$1:$S$1,0))),"")</f>
        <v/>
      </c>
      <c r="N22" s="164" t="str">
        <f>IFERROR(IF(INDEX(porow!$A$1:$S$21,MATCH($C22,porow!$A$1:$A$21,0),MATCH(N$5,porow!$A$1:$S$1,0))=0,"",INDEX(porow!$A$1:$S$21,MATCH($C22,porow!$A$1:$A$21,0),MATCH(N$5,porow!$A$1:$S$1,0))),"")</f>
        <v/>
      </c>
      <c r="O22" s="164" t="str">
        <f>IFERROR(IF(INDEX(porow!$A$1:$S$21,MATCH($C22,porow!$A$1:$A$21,0),MATCH(O$5,porow!$A$1:$S$1,0))=0,"",INDEX(porow!$A$1:$S$21,MATCH($C22,porow!$A$1:$A$21,0),MATCH(O$5,porow!$A$1:$S$1,0))),"")</f>
        <v/>
      </c>
      <c r="P22" s="164" t="str">
        <f>IFERROR(IF(INDEX(porow!$A$1:$S$21,MATCH($C22,porow!$A$1:$A$21,0),MATCH(P$5,porow!$A$1:$S$1,0))=0,"",INDEX(porow!$A$1:$S$21,MATCH($C22,porow!$A$1:$A$21,0),MATCH(P$5,porow!$A$1:$S$1,0))),"")</f>
        <v/>
      </c>
      <c r="Q22" s="164" t="str">
        <f>IFERROR(IF(INDEX(porow!$A$1:$S$21,MATCH($C22,porow!$A$1:$A$21,0),MATCH(Q$5,porow!$A$1:$S$1,0))=0,"",INDEX(porow!$A$1:$S$21,MATCH($C22,porow!$A$1:$A$21,0),MATCH(Q$5,porow!$A$1:$S$1,0))),"")</f>
        <v/>
      </c>
      <c r="R22" s="164" t="str">
        <f>IFERROR(IF(INDEX(porow!$A$1:$S$21,MATCH($C22,porow!$A$1:$A$21,0),MATCH(R$5,porow!$A$1:$S$1,0))=0,"",INDEX(porow!$A$1:$S$21,MATCH($C22,porow!$A$1:$A$21,0),MATCH(R$5,porow!$A$1:$S$1,0))),"")</f>
        <v/>
      </c>
      <c r="S22" s="164" t="str">
        <f>IFERROR(IF(INDEX(porow!$A$1:$S$21,MATCH($C22,porow!$A$1:$A$21,0),MATCH(S$5,porow!$A$1:$S$1,0))=0,"",INDEX(porow!$A$1:$S$21,MATCH($C22,porow!$A$1:$A$21,0),MATCH(S$5,porow!$A$1:$S$1,0))),"")</f>
        <v/>
      </c>
      <c r="T22" s="164" t="str">
        <f>IFERROR(IF(INDEX(porow!$A$1:$S$21,MATCH($C22,porow!$A$1:$A$21,0),MATCH(T$5,porow!$A$1:$S$1,0))=0,"",INDEX(porow!$A$1:$S$21,MATCH($C22,porow!$A$1:$A$21,0),MATCH(T$5,porow!$A$1:$S$1,0))),"")</f>
        <v/>
      </c>
      <c r="U22" s="164" t="str">
        <f>IFERROR(IF(INDEX(porow!$A$1:$S$21,MATCH($C22,porow!$A$1:$A$21,0),MATCH(U$5,porow!$A$1:$S$1,0))=0,"",INDEX(porow!$A$1:$S$21,MATCH($C22,porow!$A$1:$A$21,0),MATCH(U$5,porow!$A$1:$S$1,0))),"")</f>
        <v/>
      </c>
      <c r="V22" s="165"/>
      <c r="W22" s="166" t="str">
        <f>IFERROR(IF(INDEX(porow!$A$1:$S$21,MATCH($C22,porow!$A$1:$A$21,0),MATCH(W$5,porow!$A$1:$S$1,0))=0,"",INDEX(porow!$A$1:$S$21,MATCH($C22,porow!$A$1:$A$21,0),MATCH(W$5,porow!$A$1:$S$1,0))),"")</f>
        <v/>
      </c>
      <c r="X22" s="165"/>
      <c r="Y22" s="165"/>
      <c r="Z22" s="165"/>
      <c r="AA22" s="165"/>
      <c r="AB22" s="165"/>
      <c r="AC22" s="165"/>
    </row>
    <row r="23" spans="1:29" s="167" customFormat="1" ht="26.25" customHeight="1" thickBot="1" x14ac:dyDescent="0.35">
      <c r="A23" s="161" t="str">
        <f>IFERROR(SMALL(Odpowiedzi!$R$2:$R$21,ROWS($B$8:B23)),"")</f>
        <v/>
      </c>
      <c r="B23" s="86"/>
      <c r="C23" s="113" t="str">
        <f>IFERROR(VLOOKUP(A23,Umiejetnosci!$A$6:$J$25,3,0),"")</f>
        <v/>
      </c>
      <c r="D23" s="163"/>
      <c r="E23" s="164" t="str">
        <f>IFERROR(IF(INDEX(porow!$A$1:$S$21,MATCH($C23,porow!$A$1:$A$21,0),MATCH(E$5,porow!$A$1:$S$1,0))=0,"",INDEX(porow!$A$1:$S$21,MATCH($C23,porow!$A$1:$A$21,0),MATCH(E$5,porow!$A$1:$S$1,0))),"")</f>
        <v/>
      </c>
      <c r="F23" s="164" t="str">
        <f>IFERROR(IF(INDEX(porow!$A$1:$S$21,MATCH($C23,porow!$A$1:$A$21,0),MATCH(F$5,porow!$A$1:$S$1,0))=0,"",INDEX(porow!$A$1:$S$21,MATCH($C23,porow!$A$1:$A$21,0),MATCH(F$5,porow!$A$1:$S$1,0))),"")</f>
        <v/>
      </c>
      <c r="G23" s="164" t="str">
        <f>IFERROR(IF(INDEX(porow!$A$1:$S$21,MATCH($C23,porow!$A$1:$A$21,0),MATCH(G$5,porow!$A$1:$S$1,0))=0,"",INDEX(porow!$A$1:$S$21,MATCH($C23,porow!$A$1:$A$21,0),MATCH(G$5,porow!$A$1:$S$1,0))),"")</f>
        <v/>
      </c>
      <c r="H23" s="164" t="str">
        <f>IFERROR(IF(INDEX(porow!$A$1:$S$21,MATCH($C23,porow!$A$1:$A$21,0),MATCH(H$5,porow!$A$1:$S$1,0))=0,"",INDEX(porow!$A$1:$S$21,MATCH($C23,porow!$A$1:$A$21,0),MATCH(H$5,porow!$A$1:$S$1,0))),"")</f>
        <v/>
      </c>
      <c r="I23" s="164" t="str">
        <f>IFERROR(IF(INDEX(porow!$A$1:$S$21,MATCH($C23,porow!$A$1:$A$21,0),MATCH(I$5,porow!$A$1:$S$1,0))=0,"",INDEX(porow!$A$1:$S$21,MATCH($C23,porow!$A$1:$A$21,0),MATCH(I$5,porow!$A$1:$S$1,0))),"")</f>
        <v/>
      </c>
      <c r="J23" s="164" t="str">
        <f>IFERROR(IF(INDEX(porow!$A$1:$S$21,MATCH($C23,porow!$A$1:$A$21,0),MATCH(J$5,porow!$A$1:$S$1,0))=0,"",INDEX(porow!$A$1:$S$21,MATCH($C23,porow!$A$1:$A$21,0),MATCH(J$5,porow!$A$1:$S$1,0))),"")</f>
        <v/>
      </c>
      <c r="K23" s="164" t="str">
        <f>IFERROR(IF(INDEX(porow!$A$1:$S$21,MATCH($C23,porow!$A$1:$A$21,0),MATCH(K$5,porow!$A$1:$S$1,0))=0,"",INDEX(porow!$A$1:$S$21,MATCH($C23,porow!$A$1:$A$21,0),MATCH(K$5,porow!$A$1:$S$1,0))),"")</f>
        <v/>
      </c>
      <c r="L23" s="164" t="str">
        <f>IFERROR(IF(INDEX(porow!$A$1:$S$21,MATCH($C23,porow!$A$1:$A$21,0),MATCH(L$5,porow!$A$1:$S$1,0))=0,"",INDEX(porow!$A$1:$S$21,MATCH($C23,porow!$A$1:$A$21,0),MATCH(L$5,porow!$A$1:$S$1,0))),"")</f>
        <v/>
      </c>
      <c r="M23" s="164" t="str">
        <f>IFERROR(IF(INDEX(porow!$A$1:$S$21,MATCH($C23,porow!$A$1:$A$21,0),MATCH(M$5,porow!$A$1:$S$1,0))=0,"",INDEX(porow!$A$1:$S$21,MATCH($C23,porow!$A$1:$A$21,0),MATCH(M$5,porow!$A$1:$S$1,0))),"")</f>
        <v/>
      </c>
      <c r="N23" s="164" t="str">
        <f>IFERROR(IF(INDEX(porow!$A$1:$S$21,MATCH($C23,porow!$A$1:$A$21,0),MATCH(N$5,porow!$A$1:$S$1,0))=0,"",INDEX(porow!$A$1:$S$21,MATCH($C23,porow!$A$1:$A$21,0),MATCH(N$5,porow!$A$1:$S$1,0))),"")</f>
        <v/>
      </c>
      <c r="O23" s="164" t="str">
        <f>IFERROR(IF(INDEX(porow!$A$1:$S$21,MATCH($C23,porow!$A$1:$A$21,0),MATCH(O$5,porow!$A$1:$S$1,0))=0,"",INDEX(porow!$A$1:$S$21,MATCH($C23,porow!$A$1:$A$21,0),MATCH(O$5,porow!$A$1:$S$1,0))),"")</f>
        <v/>
      </c>
      <c r="P23" s="164" t="str">
        <f>IFERROR(IF(INDEX(porow!$A$1:$S$21,MATCH($C23,porow!$A$1:$A$21,0),MATCH(P$5,porow!$A$1:$S$1,0))=0,"",INDEX(porow!$A$1:$S$21,MATCH($C23,porow!$A$1:$A$21,0),MATCH(P$5,porow!$A$1:$S$1,0))),"")</f>
        <v/>
      </c>
      <c r="Q23" s="164" t="str">
        <f>IFERROR(IF(INDEX(porow!$A$1:$S$21,MATCH($C23,porow!$A$1:$A$21,0),MATCH(Q$5,porow!$A$1:$S$1,0))=0,"",INDEX(porow!$A$1:$S$21,MATCH($C23,porow!$A$1:$A$21,0),MATCH(Q$5,porow!$A$1:$S$1,0))),"")</f>
        <v/>
      </c>
      <c r="R23" s="164" t="str">
        <f>IFERROR(IF(INDEX(porow!$A$1:$S$21,MATCH($C23,porow!$A$1:$A$21,0),MATCH(R$5,porow!$A$1:$S$1,0))=0,"",INDEX(porow!$A$1:$S$21,MATCH($C23,porow!$A$1:$A$21,0),MATCH(R$5,porow!$A$1:$S$1,0))),"")</f>
        <v/>
      </c>
      <c r="S23" s="164" t="str">
        <f>IFERROR(IF(INDEX(porow!$A$1:$S$21,MATCH($C23,porow!$A$1:$A$21,0),MATCH(S$5,porow!$A$1:$S$1,0))=0,"",INDEX(porow!$A$1:$S$21,MATCH($C23,porow!$A$1:$A$21,0),MATCH(S$5,porow!$A$1:$S$1,0))),"")</f>
        <v/>
      </c>
      <c r="T23" s="164" t="str">
        <f>IFERROR(IF(INDEX(porow!$A$1:$S$21,MATCH($C23,porow!$A$1:$A$21,0),MATCH(T$5,porow!$A$1:$S$1,0))=0,"",INDEX(porow!$A$1:$S$21,MATCH($C23,porow!$A$1:$A$21,0),MATCH(T$5,porow!$A$1:$S$1,0))),"")</f>
        <v/>
      </c>
      <c r="U23" s="164" t="str">
        <f>IFERROR(IF(INDEX(porow!$A$1:$S$21,MATCH($C23,porow!$A$1:$A$21,0),MATCH(U$5,porow!$A$1:$S$1,0))=0,"",INDEX(porow!$A$1:$S$21,MATCH($C23,porow!$A$1:$A$21,0),MATCH(U$5,porow!$A$1:$S$1,0))),"")</f>
        <v/>
      </c>
      <c r="V23" s="165"/>
      <c r="W23" s="166" t="str">
        <f>IFERROR(IF(INDEX(porow!$A$1:$S$21,MATCH($C23,porow!$A$1:$A$21,0),MATCH(W$5,porow!$A$1:$S$1,0))=0,"",INDEX(porow!$A$1:$S$21,MATCH($C23,porow!$A$1:$A$21,0),MATCH(W$5,porow!$A$1:$S$1,0))),"")</f>
        <v/>
      </c>
      <c r="X23" s="165"/>
      <c r="Y23" s="165"/>
      <c r="Z23" s="165"/>
      <c r="AA23" s="165"/>
      <c r="AB23" s="165"/>
      <c r="AC23" s="165"/>
    </row>
    <row r="24" spans="1:29" s="167" customFormat="1" ht="26.25" customHeight="1" thickBot="1" x14ac:dyDescent="0.35">
      <c r="A24" s="161" t="str">
        <f>IFERROR(SMALL(Odpowiedzi!$R$2:$R$21,ROWS($B$8:B24)),"")</f>
        <v/>
      </c>
      <c r="B24" s="86"/>
      <c r="C24" s="113" t="str">
        <f>IFERROR(VLOOKUP(A24,Umiejetnosci!$A$6:$J$25,3,0),"")</f>
        <v/>
      </c>
      <c r="D24" s="163"/>
      <c r="E24" s="164" t="str">
        <f>IFERROR(IF(INDEX(porow!$A$1:$S$21,MATCH($C24,porow!$A$1:$A$21,0),MATCH(E$5,porow!$A$1:$S$1,0))=0,"",INDEX(porow!$A$1:$S$21,MATCH($C24,porow!$A$1:$A$21,0),MATCH(E$5,porow!$A$1:$S$1,0))),"")</f>
        <v/>
      </c>
      <c r="F24" s="164" t="str">
        <f>IFERROR(IF(INDEX(porow!$A$1:$S$21,MATCH($C24,porow!$A$1:$A$21,0),MATCH(F$5,porow!$A$1:$S$1,0))=0,"",INDEX(porow!$A$1:$S$21,MATCH($C24,porow!$A$1:$A$21,0),MATCH(F$5,porow!$A$1:$S$1,0))),"")</f>
        <v/>
      </c>
      <c r="G24" s="164" t="str">
        <f>IFERROR(IF(INDEX(porow!$A$1:$S$21,MATCH($C24,porow!$A$1:$A$21,0),MATCH(G$5,porow!$A$1:$S$1,0))=0,"",INDEX(porow!$A$1:$S$21,MATCH($C24,porow!$A$1:$A$21,0),MATCH(G$5,porow!$A$1:$S$1,0))),"")</f>
        <v/>
      </c>
      <c r="H24" s="164" t="str">
        <f>IFERROR(IF(INDEX(porow!$A$1:$S$21,MATCH($C24,porow!$A$1:$A$21,0),MATCH(H$5,porow!$A$1:$S$1,0))=0,"",INDEX(porow!$A$1:$S$21,MATCH($C24,porow!$A$1:$A$21,0),MATCH(H$5,porow!$A$1:$S$1,0))),"")</f>
        <v/>
      </c>
      <c r="I24" s="164" t="str">
        <f>IFERROR(IF(INDEX(porow!$A$1:$S$21,MATCH($C24,porow!$A$1:$A$21,0),MATCH(I$5,porow!$A$1:$S$1,0))=0,"",INDEX(porow!$A$1:$S$21,MATCH($C24,porow!$A$1:$A$21,0),MATCH(I$5,porow!$A$1:$S$1,0))),"")</f>
        <v/>
      </c>
      <c r="J24" s="164" t="str">
        <f>IFERROR(IF(INDEX(porow!$A$1:$S$21,MATCH($C24,porow!$A$1:$A$21,0),MATCH(J$5,porow!$A$1:$S$1,0))=0,"",INDEX(porow!$A$1:$S$21,MATCH($C24,porow!$A$1:$A$21,0),MATCH(J$5,porow!$A$1:$S$1,0))),"")</f>
        <v/>
      </c>
      <c r="K24" s="164" t="str">
        <f>IFERROR(IF(INDEX(porow!$A$1:$S$21,MATCH($C24,porow!$A$1:$A$21,0),MATCH(K$5,porow!$A$1:$S$1,0))=0,"",INDEX(porow!$A$1:$S$21,MATCH($C24,porow!$A$1:$A$21,0),MATCH(K$5,porow!$A$1:$S$1,0))),"")</f>
        <v/>
      </c>
      <c r="L24" s="164" t="str">
        <f>IFERROR(IF(INDEX(porow!$A$1:$S$21,MATCH($C24,porow!$A$1:$A$21,0),MATCH(L$5,porow!$A$1:$S$1,0))=0,"",INDEX(porow!$A$1:$S$21,MATCH($C24,porow!$A$1:$A$21,0),MATCH(L$5,porow!$A$1:$S$1,0))),"")</f>
        <v/>
      </c>
      <c r="M24" s="164" t="str">
        <f>IFERROR(IF(INDEX(porow!$A$1:$S$21,MATCH($C24,porow!$A$1:$A$21,0),MATCH(M$5,porow!$A$1:$S$1,0))=0,"",INDEX(porow!$A$1:$S$21,MATCH($C24,porow!$A$1:$A$21,0),MATCH(M$5,porow!$A$1:$S$1,0))),"")</f>
        <v/>
      </c>
      <c r="N24" s="164" t="str">
        <f>IFERROR(IF(INDEX(porow!$A$1:$S$21,MATCH($C24,porow!$A$1:$A$21,0),MATCH(N$5,porow!$A$1:$S$1,0))=0,"",INDEX(porow!$A$1:$S$21,MATCH($C24,porow!$A$1:$A$21,0),MATCH(N$5,porow!$A$1:$S$1,0))),"")</f>
        <v/>
      </c>
      <c r="O24" s="164" t="str">
        <f>IFERROR(IF(INDEX(porow!$A$1:$S$21,MATCH($C24,porow!$A$1:$A$21,0),MATCH(O$5,porow!$A$1:$S$1,0))=0,"",INDEX(porow!$A$1:$S$21,MATCH($C24,porow!$A$1:$A$21,0),MATCH(O$5,porow!$A$1:$S$1,0))),"")</f>
        <v/>
      </c>
      <c r="P24" s="164" t="str">
        <f>IFERROR(IF(INDEX(porow!$A$1:$S$21,MATCH($C24,porow!$A$1:$A$21,0),MATCH(P$5,porow!$A$1:$S$1,0))=0,"",INDEX(porow!$A$1:$S$21,MATCH($C24,porow!$A$1:$A$21,0),MATCH(P$5,porow!$A$1:$S$1,0))),"")</f>
        <v/>
      </c>
      <c r="Q24" s="164" t="str">
        <f>IFERROR(IF(INDEX(porow!$A$1:$S$21,MATCH($C24,porow!$A$1:$A$21,0),MATCH(Q$5,porow!$A$1:$S$1,0))=0,"",INDEX(porow!$A$1:$S$21,MATCH($C24,porow!$A$1:$A$21,0),MATCH(Q$5,porow!$A$1:$S$1,0))),"")</f>
        <v/>
      </c>
      <c r="R24" s="164" t="str">
        <f>IFERROR(IF(INDEX(porow!$A$1:$S$21,MATCH($C24,porow!$A$1:$A$21,0),MATCH(R$5,porow!$A$1:$S$1,0))=0,"",INDEX(porow!$A$1:$S$21,MATCH($C24,porow!$A$1:$A$21,0),MATCH(R$5,porow!$A$1:$S$1,0))),"")</f>
        <v/>
      </c>
      <c r="S24" s="164" t="str">
        <f>IFERROR(IF(INDEX(porow!$A$1:$S$21,MATCH($C24,porow!$A$1:$A$21,0),MATCH(S$5,porow!$A$1:$S$1,0))=0,"",INDEX(porow!$A$1:$S$21,MATCH($C24,porow!$A$1:$A$21,0),MATCH(S$5,porow!$A$1:$S$1,0))),"")</f>
        <v/>
      </c>
      <c r="T24" s="164" t="str">
        <f>IFERROR(IF(INDEX(porow!$A$1:$S$21,MATCH($C24,porow!$A$1:$A$21,0),MATCH(T$5,porow!$A$1:$S$1,0))=0,"",INDEX(porow!$A$1:$S$21,MATCH($C24,porow!$A$1:$A$21,0),MATCH(T$5,porow!$A$1:$S$1,0))),"")</f>
        <v/>
      </c>
      <c r="U24" s="164" t="str">
        <f>IFERROR(IF(INDEX(porow!$A$1:$S$21,MATCH($C24,porow!$A$1:$A$21,0),MATCH(U$5,porow!$A$1:$S$1,0))=0,"",INDEX(porow!$A$1:$S$21,MATCH($C24,porow!$A$1:$A$21,0),MATCH(U$5,porow!$A$1:$S$1,0))),"")</f>
        <v/>
      </c>
      <c r="V24" s="165"/>
      <c r="W24" s="166" t="str">
        <f>IFERROR(IF(INDEX(porow!$A$1:$S$21,MATCH($C24,porow!$A$1:$A$21,0),MATCH(W$5,porow!$A$1:$S$1,0))=0,"",INDEX(porow!$A$1:$S$21,MATCH($C24,porow!$A$1:$A$21,0),MATCH(W$5,porow!$A$1:$S$1,0))),"")</f>
        <v/>
      </c>
      <c r="X24" s="165"/>
      <c r="Y24" s="165"/>
      <c r="Z24" s="165"/>
      <c r="AA24" s="165"/>
      <c r="AB24" s="165"/>
      <c r="AC24" s="165"/>
    </row>
    <row r="25" spans="1:29" s="167" customFormat="1" ht="26.25" customHeight="1" thickBot="1" x14ac:dyDescent="0.35">
      <c r="A25" s="161" t="str">
        <f>IFERROR(SMALL(Odpowiedzi!$R$2:$R$21,ROWS($B$8:B25)),"")</f>
        <v/>
      </c>
      <c r="B25" s="86"/>
      <c r="C25" s="113" t="str">
        <f>IFERROR(VLOOKUP(A25,Umiejetnosci!$A$6:$J$25,3,0),"")</f>
        <v/>
      </c>
      <c r="D25" s="163"/>
      <c r="E25" s="164" t="str">
        <f>IFERROR(IF(INDEX(porow!$A$1:$S$21,MATCH($C25,porow!$A$1:$A$21,0),MATCH(E$5,porow!$A$1:$S$1,0))=0,"",INDEX(porow!$A$1:$S$21,MATCH($C25,porow!$A$1:$A$21,0),MATCH(E$5,porow!$A$1:$S$1,0))),"")</f>
        <v/>
      </c>
      <c r="F25" s="164" t="str">
        <f>IFERROR(IF(INDEX(porow!$A$1:$S$21,MATCH($C25,porow!$A$1:$A$21,0),MATCH(F$5,porow!$A$1:$S$1,0))=0,"",INDEX(porow!$A$1:$S$21,MATCH($C25,porow!$A$1:$A$21,0),MATCH(F$5,porow!$A$1:$S$1,0))),"")</f>
        <v/>
      </c>
      <c r="G25" s="164" t="str">
        <f>IFERROR(IF(INDEX(porow!$A$1:$S$21,MATCH($C25,porow!$A$1:$A$21,0),MATCH(G$5,porow!$A$1:$S$1,0))=0,"",INDEX(porow!$A$1:$S$21,MATCH($C25,porow!$A$1:$A$21,0),MATCH(G$5,porow!$A$1:$S$1,0))),"")</f>
        <v/>
      </c>
      <c r="H25" s="164" t="str">
        <f>IFERROR(IF(INDEX(porow!$A$1:$S$21,MATCH($C25,porow!$A$1:$A$21,0),MATCH(H$5,porow!$A$1:$S$1,0))=0,"",INDEX(porow!$A$1:$S$21,MATCH($C25,porow!$A$1:$A$21,0),MATCH(H$5,porow!$A$1:$S$1,0))),"")</f>
        <v/>
      </c>
      <c r="I25" s="164" t="str">
        <f>IFERROR(IF(INDEX(porow!$A$1:$S$21,MATCH($C25,porow!$A$1:$A$21,0),MATCH(I$5,porow!$A$1:$S$1,0))=0,"",INDEX(porow!$A$1:$S$21,MATCH($C25,porow!$A$1:$A$21,0),MATCH(I$5,porow!$A$1:$S$1,0))),"")</f>
        <v/>
      </c>
      <c r="J25" s="164" t="str">
        <f>IFERROR(IF(INDEX(porow!$A$1:$S$21,MATCH($C25,porow!$A$1:$A$21,0),MATCH(J$5,porow!$A$1:$S$1,0))=0,"",INDEX(porow!$A$1:$S$21,MATCH($C25,porow!$A$1:$A$21,0),MATCH(J$5,porow!$A$1:$S$1,0))),"")</f>
        <v/>
      </c>
      <c r="K25" s="164" t="str">
        <f>IFERROR(IF(INDEX(porow!$A$1:$S$21,MATCH($C25,porow!$A$1:$A$21,0),MATCH(K$5,porow!$A$1:$S$1,0))=0,"",INDEX(porow!$A$1:$S$21,MATCH($C25,porow!$A$1:$A$21,0),MATCH(K$5,porow!$A$1:$S$1,0))),"")</f>
        <v/>
      </c>
      <c r="L25" s="164" t="str">
        <f>IFERROR(IF(INDEX(porow!$A$1:$S$21,MATCH($C25,porow!$A$1:$A$21,0),MATCH(L$5,porow!$A$1:$S$1,0))=0,"",INDEX(porow!$A$1:$S$21,MATCH($C25,porow!$A$1:$A$21,0),MATCH(L$5,porow!$A$1:$S$1,0))),"")</f>
        <v/>
      </c>
      <c r="M25" s="164" t="str">
        <f>IFERROR(IF(INDEX(porow!$A$1:$S$21,MATCH($C25,porow!$A$1:$A$21,0),MATCH(M$5,porow!$A$1:$S$1,0))=0,"",INDEX(porow!$A$1:$S$21,MATCH($C25,porow!$A$1:$A$21,0),MATCH(M$5,porow!$A$1:$S$1,0))),"")</f>
        <v/>
      </c>
      <c r="N25" s="164" t="str">
        <f>IFERROR(IF(INDEX(porow!$A$1:$S$21,MATCH($C25,porow!$A$1:$A$21,0),MATCH(N$5,porow!$A$1:$S$1,0))=0,"",INDEX(porow!$A$1:$S$21,MATCH($C25,porow!$A$1:$A$21,0),MATCH(N$5,porow!$A$1:$S$1,0))),"")</f>
        <v/>
      </c>
      <c r="O25" s="164" t="str">
        <f>IFERROR(IF(INDEX(porow!$A$1:$S$21,MATCH($C25,porow!$A$1:$A$21,0),MATCH(O$5,porow!$A$1:$S$1,0))=0,"",INDEX(porow!$A$1:$S$21,MATCH($C25,porow!$A$1:$A$21,0),MATCH(O$5,porow!$A$1:$S$1,0))),"")</f>
        <v/>
      </c>
      <c r="P25" s="164" t="str">
        <f>IFERROR(IF(INDEX(porow!$A$1:$S$21,MATCH($C25,porow!$A$1:$A$21,0),MATCH(P$5,porow!$A$1:$S$1,0))=0,"",INDEX(porow!$A$1:$S$21,MATCH($C25,porow!$A$1:$A$21,0),MATCH(P$5,porow!$A$1:$S$1,0))),"")</f>
        <v/>
      </c>
      <c r="Q25" s="164" t="str">
        <f>IFERROR(IF(INDEX(porow!$A$1:$S$21,MATCH($C25,porow!$A$1:$A$21,0),MATCH(Q$5,porow!$A$1:$S$1,0))=0,"",INDEX(porow!$A$1:$S$21,MATCH($C25,porow!$A$1:$A$21,0),MATCH(Q$5,porow!$A$1:$S$1,0))),"")</f>
        <v/>
      </c>
      <c r="R25" s="164" t="str">
        <f>IFERROR(IF(INDEX(porow!$A$1:$S$21,MATCH($C25,porow!$A$1:$A$21,0),MATCH(R$5,porow!$A$1:$S$1,0))=0,"",INDEX(porow!$A$1:$S$21,MATCH($C25,porow!$A$1:$A$21,0),MATCH(R$5,porow!$A$1:$S$1,0))),"")</f>
        <v/>
      </c>
      <c r="S25" s="164" t="str">
        <f>IFERROR(IF(INDEX(porow!$A$1:$S$21,MATCH($C25,porow!$A$1:$A$21,0),MATCH(S$5,porow!$A$1:$S$1,0))=0,"",INDEX(porow!$A$1:$S$21,MATCH($C25,porow!$A$1:$A$21,0),MATCH(S$5,porow!$A$1:$S$1,0))),"")</f>
        <v/>
      </c>
      <c r="T25" s="164" t="str">
        <f>IFERROR(IF(INDEX(porow!$A$1:$S$21,MATCH($C25,porow!$A$1:$A$21,0),MATCH(T$5,porow!$A$1:$S$1,0))=0,"",INDEX(porow!$A$1:$S$21,MATCH($C25,porow!$A$1:$A$21,0),MATCH(T$5,porow!$A$1:$S$1,0))),"")</f>
        <v/>
      </c>
      <c r="U25" s="164" t="str">
        <f>IFERROR(IF(INDEX(porow!$A$1:$S$21,MATCH($C25,porow!$A$1:$A$21,0),MATCH(U$5,porow!$A$1:$S$1,0))=0,"",INDEX(porow!$A$1:$S$21,MATCH($C25,porow!$A$1:$A$21,0),MATCH(U$5,porow!$A$1:$S$1,0))),"")</f>
        <v/>
      </c>
      <c r="V25" s="165"/>
      <c r="W25" s="166" t="str">
        <f>IFERROR(IF(INDEX(porow!$A$1:$S$21,MATCH($C25,porow!$A$1:$A$21,0),MATCH(W$5,porow!$A$1:$S$1,0))=0,"",INDEX(porow!$A$1:$S$21,MATCH($C25,porow!$A$1:$A$21,0),MATCH(W$5,porow!$A$1:$S$1,0))),"")</f>
        <v/>
      </c>
      <c r="X25" s="165"/>
      <c r="Y25" s="165"/>
      <c r="Z25" s="165"/>
      <c r="AA25" s="165"/>
      <c r="AB25" s="165"/>
      <c r="AC25" s="165"/>
    </row>
    <row r="26" spans="1:29" s="167" customFormat="1" ht="26.25" customHeight="1" thickBot="1" x14ac:dyDescent="0.35">
      <c r="A26" s="161" t="str">
        <f>IFERROR(SMALL(Odpowiedzi!$R$2:$R$21,ROWS($B$8:B26)),"")</f>
        <v/>
      </c>
      <c r="B26" s="86"/>
      <c r="C26" s="113" t="str">
        <f>IFERROR(VLOOKUP(A26,Umiejetnosci!$A$6:$J$25,3,0),"")</f>
        <v/>
      </c>
      <c r="D26" s="163"/>
      <c r="E26" s="164" t="str">
        <f>IFERROR(IF(INDEX(porow!$A$1:$S$21,MATCH($C26,porow!$A$1:$A$21,0),MATCH(E$5,porow!$A$1:$S$1,0))=0,"",INDEX(porow!$A$1:$S$21,MATCH($C26,porow!$A$1:$A$21,0),MATCH(E$5,porow!$A$1:$S$1,0))),"")</f>
        <v/>
      </c>
      <c r="F26" s="164" t="str">
        <f>IFERROR(IF(INDEX(porow!$A$1:$S$21,MATCH($C26,porow!$A$1:$A$21,0),MATCH(F$5,porow!$A$1:$S$1,0))=0,"",INDEX(porow!$A$1:$S$21,MATCH($C26,porow!$A$1:$A$21,0),MATCH(F$5,porow!$A$1:$S$1,0))),"")</f>
        <v/>
      </c>
      <c r="G26" s="164" t="str">
        <f>IFERROR(IF(INDEX(porow!$A$1:$S$21,MATCH($C26,porow!$A$1:$A$21,0),MATCH(G$5,porow!$A$1:$S$1,0))=0,"",INDEX(porow!$A$1:$S$21,MATCH($C26,porow!$A$1:$A$21,0),MATCH(G$5,porow!$A$1:$S$1,0))),"")</f>
        <v/>
      </c>
      <c r="H26" s="164" t="str">
        <f>IFERROR(IF(INDEX(porow!$A$1:$S$21,MATCH($C26,porow!$A$1:$A$21,0),MATCH(H$5,porow!$A$1:$S$1,0))=0,"",INDEX(porow!$A$1:$S$21,MATCH($C26,porow!$A$1:$A$21,0),MATCH(H$5,porow!$A$1:$S$1,0))),"")</f>
        <v/>
      </c>
      <c r="I26" s="164" t="str">
        <f>IFERROR(IF(INDEX(porow!$A$1:$S$21,MATCH($C26,porow!$A$1:$A$21,0),MATCH(I$5,porow!$A$1:$S$1,0))=0,"",INDEX(porow!$A$1:$S$21,MATCH($C26,porow!$A$1:$A$21,0),MATCH(I$5,porow!$A$1:$S$1,0))),"")</f>
        <v/>
      </c>
      <c r="J26" s="164" t="str">
        <f>IFERROR(IF(INDEX(porow!$A$1:$S$21,MATCH($C26,porow!$A$1:$A$21,0),MATCH(J$5,porow!$A$1:$S$1,0))=0,"",INDEX(porow!$A$1:$S$21,MATCH($C26,porow!$A$1:$A$21,0),MATCH(J$5,porow!$A$1:$S$1,0))),"")</f>
        <v/>
      </c>
      <c r="K26" s="164" t="str">
        <f>IFERROR(IF(INDEX(porow!$A$1:$S$21,MATCH($C26,porow!$A$1:$A$21,0),MATCH(K$5,porow!$A$1:$S$1,0))=0,"",INDEX(porow!$A$1:$S$21,MATCH($C26,porow!$A$1:$A$21,0),MATCH(K$5,porow!$A$1:$S$1,0))),"")</f>
        <v/>
      </c>
      <c r="L26" s="164" t="str">
        <f>IFERROR(IF(INDEX(porow!$A$1:$S$21,MATCH($C26,porow!$A$1:$A$21,0),MATCH(L$5,porow!$A$1:$S$1,0))=0,"",INDEX(porow!$A$1:$S$21,MATCH($C26,porow!$A$1:$A$21,0),MATCH(L$5,porow!$A$1:$S$1,0))),"")</f>
        <v/>
      </c>
      <c r="M26" s="164" t="str">
        <f>IFERROR(IF(INDEX(porow!$A$1:$S$21,MATCH($C26,porow!$A$1:$A$21,0),MATCH(M$5,porow!$A$1:$S$1,0))=0,"",INDEX(porow!$A$1:$S$21,MATCH($C26,porow!$A$1:$A$21,0),MATCH(M$5,porow!$A$1:$S$1,0))),"")</f>
        <v/>
      </c>
      <c r="N26" s="164" t="str">
        <f>IFERROR(IF(INDEX(porow!$A$1:$S$21,MATCH($C26,porow!$A$1:$A$21,0),MATCH(N$5,porow!$A$1:$S$1,0))=0,"",INDEX(porow!$A$1:$S$21,MATCH($C26,porow!$A$1:$A$21,0),MATCH(N$5,porow!$A$1:$S$1,0))),"")</f>
        <v/>
      </c>
      <c r="O26" s="164" t="str">
        <f>IFERROR(IF(INDEX(porow!$A$1:$S$21,MATCH($C26,porow!$A$1:$A$21,0),MATCH(O$5,porow!$A$1:$S$1,0))=0,"",INDEX(porow!$A$1:$S$21,MATCH($C26,porow!$A$1:$A$21,0),MATCH(O$5,porow!$A$1:$S$1,0))),"")</f>
        <v/>
      </c>
      <c r="P26" s="164" t="str">
        <f>IFERROR(IF(INDEX(porow!$A$1:$S$21,MATCH($C26,porow!$A$1:$A$21,0),MATCH(P$5,porow!$A$1:$S$1,0))=0,"",INDEX(porow!$A$1:$S$21,MATCH($C26,porow!$A$1:$A$21,0),MATCH(P$5,porow!$A$1:$S$1,0))),"")</f>
        <v/>
      </c>
      <c r="Q26" s="164" t="str">
        <f>IFERROR(IF(INDEX(porow!$A$1:$S$21,MATCH($C26,porow!$A$1:$A$21,0),MATCH(Q$5,porow!$A$1:$S$1,0))=0,"",INDEX(porow!$A$1:$S$21,MATCH($C26,porow!$A$1:$A$21,0),MATCH(Q$5,porow!$A$1:$S$1,0))),"")</f>
        <v/>
      </c>
      <c r="R26" s="164" t="str">
        <f>IFERROR(IF(INDEX(porow!$A$1:$S$21,MATCH($C26,porow!$A$1:$A$21,0),MATCH(R$5,porow!$A$1:$S$1,0))=0,"",INDEX(porow!$A$1:$S$21,MATCH($C26,porow!$A$1:$A$21,0),MATCH(R$5,porow!$A$1:$S$1,0))),"")</f>
        <v/>
      </c>
      <c r="S26" s="164" t="str">
        <f>IFERROR(IF(INDEX(porow!$A$1:$S$21,MATCH($C26,porow!$A$1:$A$21,0),MATCH(S$5,porow!$A$1:$S$1,0))=0,"",INDEX(porow!$A$1:$S$21,MATCH($C26,porow!$A$1:$A$21,0),MATCH(S$5,porow!$A$1:$S$1,0))),"")</f>
        <v/>
      </c>
      <c r="T26" s="164" t="str">
        <f>IFERROR(IF(INDEX(porow!$A$1:$S$21,MATCH($C26,porow!$A$1:$A$21,0),MATCH(T$5,porow!$A$1:$S$1,0))=0,"",INDEX(porow!$A$1:$S$21,MATCH($C26,porow!$A$1:$A$21,0),MATCH(T$5,porow!$A$1:$S$1,0))),"")</f>
        <v/>
      </c>
      <c r="U26" s="164" t="str">
        <f>IFERROR(IF(INDEX(porow!$A$1:$S$21,MATCH($C26,porow!$A$1:$A$21,0),MATCH(U$5,porow!$A$1:$S$1,0))=0,"",INDEX(porow!$A$1:$S$21,MATCH($C26,porow!$A$1:$A$21,0),MATCH(U$5,porow!$A$1:$S$1,0))),"")</f>
        <v/>
      </c>
      <c r="V26" s="165"/>
      <c r="W26" s="166" t="str">
        <f>IFERROR(IF(INDEX(porow!$A$1:$S$21,MATCH($C26,porow!$A$1:$A$21,0),MATCH(W$5,porow!$A$1:$S$1,0))=0,"",INDEX(porow!$A$1:$S$21,MATCH($C26,porow!$A$1:$A$21,0),MATCH(W$5,porow!$A$1:$S$1,0))),"")</f>
        <v/>
      </c>
      <c r="X26" s="165"/>
      <c r="Y26" s="165"/>
      <c r="Z26" s="165"/>
      <c r="AA26" s="165"/>
      <c r="AB26" s="165"/>
      <c r="AC26" s="165"/>
    </row>
    <row r="27" spans="1:29" s="142" customFormat="1" ht="24" customHeight="1" thickBot="1" x14ac:dyDescent="0.3">
      <c r="A27" s="161" t="str">
        <f>IFERROR(SMALL(Odpowiedzi!$R$2:$R$21,ROWS($B$8:B27)),"")</f>
        <v/>
      </c>
      <c r="B27" s="168"/>
      <c r="C27" s="113" t="str">
        <f>IFERROR(VLOOKUP(A27,Umiejetnosci!$A$6:$J$25,3,0),"")</f>
        <v/>
      </c>
      <c r="D27" s="163"/>
      <c r="E27" s="164" t="str">
        <f>IFERROR(IF(INDEX(porow!$A$1:$S$21,MATCH($C27,porow!$A$1:$A$21,0),MATCH(E$5,porow!$A$1:$S$1,0))=0,"",INDEX(porow!$A$1:$S$21,MATCH($C27,porow!$A$1:$A$21,0),MATCH(E$5,porow!$A$1:$S$1,0))),"")</f>
        <v/>
      </c>
      <c r="F27" s="164" t="str">
        <f>IFERROR(IF(INDEX(porow!$A$1:$S$21,MATCH($C27,porow!$A$1:$A$21,0),MATCH(F$5,porow!$A$1:$S$1,0))=0,"",INDEX(porow!$A$1:$S$21,MATCH($C27,porow!$A$1:$A$21,0),MATCH(F$5,porow!$A$1:$S$1,0))),"")</f>
        <v/>
      </c>
      <c r="G27" s="164" t="str">
        <f>IFERROR(IF(INDEX(porow!$A$1:$S$21,MATCH($C27,porow!$A$1:$A$21,0),MATCH(G$5,porow!$A$1:$S$1,0))=0,"",INDEX(porow!$A$1:$S$21,MATCH($C27,porow!$A$1:$A$21,0),MATCH(G$5,porow!$A$1:$S$1,0))),"")</f>
        <v/>
      </c>
      <c r="H27" s="164" t="str">
        <f>IFERROR(IF(INDEX(porow!$A$1:$S$21,MATCH($C27,porow!$A$1:$A$21,0),MATCH(H$5,porow!$A$1:$S$1,0))=0,"",INDEX(porow!$A$1:$S$21,MATCH($C27,porow!$A$1:$A$21,0),MATCH(H$5,porow!$A$1:$S$1,0))),"")</f>
        <v/>
      </c>
      <c r="I27" s="164" t="str">
        <f>IFERROR(IF(INDEX(porow!$A$1:$S$21,MATCH($C27,porow!$A$1:$A$21,0),MATCH(I$5,porow!$A$1:$S$1,0))=0,"",INDEX(porow!$A$1:$S$21,MATCH($C27,porow!$A$1:$A$21,0),MATCH(I$5,porow!$A$1:$S$1,0))),"")</f>
        <v/>
      </c>
      <c r="J27" s="164" t="str">
        <f>IFERROR(IF(INDEX(porow!$A$1:$S$21,MATCH($C27,porow!$A$1:$A$21,0),MATCH(J$5,porow!$A$1:$S$1,0))=0,"",INDEX(porow!$A$1:$S$21,MATCH($C27,porow!$A$1:$A$21,0),MATCH(J$5,porow!$A$1:$S$1,0))),"")</f>
        <v/>
      </c>
      <c r="K27" s="164" t="str">
        <f>IFERROR(IF(INDEX(porow!$A$1:$S$21,MATCH($C27,porow!$A$1:$A$21,0),MATCH(K$5,porow!$A$1:$S$1,0))=0,"",INDEX(porow!$A$1:$S$21,MATCH($C27,porow!$A$1:$A$21,0),MATCH(K$5,porow!$A$1:$S$1,0))),"")</f>
        <v/>
      </c>
      <c r="L27" s="164" t="str">
        <f>IFERROR(IF(INDEX(porow!$A$1:$S$21,MATCH($C27,porow!$A$1:$A$21,0),MATCH(L$5,porow!$A$1:$S$1,0))=0,"",INDEX(porow!$A$1:$S$21,MATCH($C27,porow!$A$1:$A$21,0),MATCH(L$5,porow!$A$1:$S$1,0))),"")</f>
        <v/>
      </c>
      <c r="M27" s="164" t="str">
        <f>IFERROR(IF(INDEX(porow!$A$1:$S$21,MATCH($C27,porow!$A$1:$A$21,0),MATCH(M$5,porow!$A$1:$S$1,0))=0,"",INDEX(porow!$A$1:$S$21,MATCH($C27,porow!$A$1:$A$21,0),MATCH(M$5,porow!$A$1:$S$1,0))),"")</f>
        <v/>
      </c>
      <c r="N27" s="164" t="str">
        <f>IFERROR(IF(INDEX(porow!$A$1:$S$21,MATCH($C27,porow!$A$1:$A$21,0),MATCH(N$5,porow!$A$1:$S$1,0))=0,"",INDEX(porow!$A$1:$S$21,MATCH($C27,porow!$A$1:$A$21,0),MATCH(N$5,porow!$A$1:$S$1,0))),"")</f>
        <v/>
      </c>
      <c r="O27" s="164" t="str">
        <f>IFERROR(IF(INDEX(porow!$A$1:$S$21,MATCH($C27,porow!$A$1:$A$21,0),MATCH(O$5,porow!$A$1:$S$1,0))=0,"",INDEX(porow!$A$1:$S$21,MATCH($C27,porow!$A$1:$A$21,0),MATCH(O$5,porow!$A$1:$S$1,0))),"")</f>
        <v/>
      </c>
      <c r="P27" s="164" t="str">
        <f>IFERROR(IF(INDEX(porow!$A$1:$S$21,MATCH($C27,porow!$A$1:$A$21,0),MATCH(P$5,porow!$A$1:$S$1,0))=0,"",INDEX(porow!$A$1:$S$21,MATCH($C27,porow!$A$1:$A$21,0),MATCH(P$5,porow!$A$1:$S$1,0))),"")</f>
        <v/>
      </c>
      <c r="Q27" s="164" t="str">
        <f>IFERROR(IF(INDEX(porow!$A$1:$S$21,MATCH($C27,porow!$A$1:$A$21,0),MATCH(Q$5,porow!$A$1:$S$1,0))=0,"",INDEX(porow!$A$1:$S$21,MATCH($C27,porow!$A$1:$A$21,0),MATCH(Q$5,porow!$A$1:$S$1,0))),"")</f>
        <v/>
      </c>
      <c r="R27" s="164" t="str">
        <f>IFERROR(IF(INDEX(porow!$A$1:$S$21,MATCH($C27,porow!$A$1:$A$21,0),MATCH(R$5,porow!$A$1:$S$1,0))=0,"",INDEX(porow!$A$1:$S$21,MATCH($C27,porow!$A$1:$A$21,0),MATCH(R$5,porow!$A$1:$S$1,0))),"")</f>
        <v/>
      </c>
      <c r="S27" s="164" t="str">
        <f>IFERROR(IF(INDEX(porow!$A$1:$S$21,MATCH($C27,porow!$A$1:$A$21,0),MATCH(S$5,porow!$A$1:$S$1,0))=0,"",INDEX(porow!$A$1:$S$21,MATCH($C27,porow!$A$1:$A$21,0),MATCH(S$5,porow!$A$1:$S$1,0))),"")</f>
        <v/>
      </c>
      <c r="T27" s="164" t="str">
        <f>IFERROR(IF(INDEX(porow!$A$1:$S$21,MATCH($C27,porow!$A$1:$A$21,0),MATCH(T$5,porow!$A$1:$S$1,0))=0,"",INDEX(porow!$A$1:$S$21,MATCH($C27,porow!$A$1:$A$21,0),MATCH(T$5,porow!$A$1:$S$1,0))),"")</f>
        <v/>
      </c>
      <c r="U27" s="164" t="str">
        <f>IFERROR(IF(INDEX(porow!$A$1:$S$21,MATCH($C27,porow!$A$1:$A$21,0),MATCH(U$5,porow!$A$1:$S$1,0))=0,"",INDEX(porow!$A$1:$S$21,MATCH($C27,porow!$A$1:$A$21,0),MATCH(U$5,porow!$A$1:$S$1,0))),"")</f>
        <v/>
      </c>
      <c r="W27" s="169" t="str">
        <f>IFERROR(IF(INDEX(porow!$A$1:$S$21,MATCH($C27,porow!$A$1:$A$21,0),MATCH(W$5,porow!$A$1:$S$1,0))=0,"",INDEX(porow!$A$1:$S$21,MATCH($C27,porow!$A$1:$A$21,0),MATCH(W$5,porow!$A$1:$S$1,0))),"")</f>
        <v/>
      </c>
    </row>
    <row r="28" spans="1:29" s="172" customFormat="1" ht="27.75" customHeight="1" x14ac:dyDescent="0.25">
      <c r="A28" s="140"/>
      <c r="B28" s="168"/>
      <c r="C28" s="112"/>
      <c r="D28" s="170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71"/>
      <c r="X28" s="142"/>
      <c r="Y28" s="142"/>
      <c r="Z28" s="142"/>
      <c r="AA28" s="142"/>
      <c r="AB28" s="142"/>
      <c r="AC28" s="142"/>
    </row>
    <row r="29" spans="1:29" s="142" customFormat="1" ht="44.25" customHeight="1" x14ac:dyDescent="0.25">
      <c r="A29" s="140"/>
      <c r="B29" s="168"/>
      <c r="D29" s="170"/>
      <c r="W29" s="173"/>
    </row>
    <row r="30" spans="1:29" s="142" customFormat="1" ht="35.25" customHeight="1" thickBot="1" x14ac:dyDescent="0.3">
      <c r="A30" s="140"/>
      <c r="B30" s="170"/>
      <c r="C30" s="174"/>
      <c r="D30" s="170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5"/>
      <c r="X30" s="174"/>
    </row>
    <row r="31" spans="1:29" s="165" customFormat="1" ht="36" customHeight="1" thickBot="1" x14ac:dyDescent="0.3">
      <c r="A31" s="161"/>
      <c r="B31" s="243" t="str">
        <f>IF(SUM($A$8:$A$25)=0,"Nie wybrano, sposobów użytkowania Excela, analiza nie będzie pokazana","Wykres obrazuje, jakich grup umiejętności potrzebujesz, aby sprawnie i szybko wykonywać zaznaczone przez Ciebie sposoby użytkowania Excela")</f>
        <v>Nie wybrano, sposobów użytkowania Excela, analiza nie będzie pokazana</v>
      </c>
      <c r="C31" s="244"/>
      <c r="D31" s="244"/>
      <c r="E31" s="244"/>
      <c r="F31" s="244"/>
      <c r="G31" s="244"/>
      <c r="H31" s="244"/>
      <c r="I31" s="245"/>
      <c r="Y31" s="176"/>
      <c r="Z31" s="176"/>
      <c r="AA31" s="176"/>
      <c r="AB31" s="176"/>
    </row>
    <row r="32" spans="1:29" ht="24" customHeight="1" x14ac:dyDescent="0.25">
      <c r="A32" s="132"/>
      <c r="B32" s="134"/>
      <c r="C32" s="177"/>
      <c r="D32" s="134"/>
      <c r="E32" s="177" t="s">
        <v>239</v>
      </c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60"/>
      <c r="Z32" s="160"/>
      <c r="AA32" s="160"/>
      <c r="AB32" s="160"/>
      <c r="AC32" s="12"/>
    </row>
    <row r="33" spans="1:29" ht="24" customHeight="1" x14ac:dyDescent="0.25">
      <c r="A33" s="132"/>
      <c r="B33" s="134"/>
      <c r="C33" s="177" t="s">
        <v>240</v>
      </c>
      <c r="D33" s="134"/>
      <c r="E33" s="178">
        <f>MAX(E8:E27)</f>
        <v>0</v>
      </c>
      <c r="F33" s="178">
        <f t="shared" ref="F33:W33" si="0">MAX(F8:F27)</f>
        <v>0</v>
      </c>
      <c r="G33" s="178">
        <f t="shared" si="0"/>
        <v>0</v>
      </c>
      <c r="H33" s="178">
        <f t="shared" si="0"/>
        <v>0</v>
      </c>
      <c r="I33" s="178">
        <f t="shared" si="0"/>
        <v>0</v>
      </c>
      <c r="J33" s="178">
        <f t="shared" si="0"/>
        <v>0</v>
      </c>
      <c r="K33" s="178">
        <f t="shared" si="0"/>
        <v>0</v>
      </c>
      <c r="L33" s="178">
        <f t="shared" si="0"/>
        <v>0</v>
      </c>
      <c r="M33" s="178">
        <f t="shared" si="0"/>
        <v>0</v>
      </c>
      <c r="N33" s="178">
        <f t="shared" si="0"/>
        <v>0</v>
      </c>
      <c r="O33" s="178">
        <f t="shared" si="0"/>
        <v>0</v>
      </c>
      <c r="P33" s="178">
        <f t="shared" si="0"/>
        <v>0</v>
      </c>
      <c r="Q33" s="178">
        <f t="shared" si="0"/>
        <v>0</v>
      </c>
      <c r="R33" s="178">
        <f t="shared" si="0"/>
        <v>0</v>
      </c>
      <c r="S33" s="178">
        <f t="shared" si="0"/>
        <v>0</v>
      </c>
      <c r="T33" s="178">
        <f t="shared" si="0"/>
        <v>0</v>
      </c>
      <c r="U33" s="178">
        <f t="shared" si="0"/>
        <v>0</v>
      </c>
      <c r="V33" s="179"/>
      <c r="W33" s="178">
        <f t="shared" si="0"/>
        <v>0</v>
      </c>
      <c r="X33" s="160"/>
      <c r="Y33" s="160" t="s">
        <v>288</v>
      </c>
      <c r="Z33" s="160"/>
      <c r="AA33" s="160"/>
      <c r="AB33" s="160"/>
      <c r="AC33" s="12"/>
    </row>
    <row r="34" spans="1:29" ht="24" customHeight="1" x14ac:dyDescent="0.3">
      <c r="A34" s="132"/>
      <c r="B34" s="134"/>
      <c r="C34" s="177" t="s">
        <v>241</v>
      </c>
      <c r="D34" s="134"/>
      <c r="E34" s="114">
        <v>0.06</v>
      </c>
      <c r="F34" s="114">
        <v>0.06</v>
      </c>
      <c r="G34" s="114">
        <v>0.03</v>
      </c>
      <c r="H34" s="114">
        <v>0.06</v>
      </c>
      <c r="I34" s="114">
        <v>0.05</v>
      </c>
      <c r="J34" s="114">
        <v>0.05</v>
      </c>
      <c r="K34" s="114">
        <v>0.05</v>
      </c>
      <c r="L34" s="114">
        <v>0.08</v>
      </c>
      <c r="M34" s="114">
        <v>0.06</v>
      </c>
      <c r="N34" s="114">
        <v>0.06</v>
      </c>
      <c r="O34" s="114">
        <v>0.12</v>
      </c>
      <c r="P34" s="114">
        <v>0.11</v>
      </c>
      <c r="Q34" s="114">
        <v>0.04</v>
      </c>
      <c r="R34" s="114">
        <v>0.05</v>
      </c>
      <c r="S34" s="114">
        <v>0.06</v>
      </c>
      <c r="T34" s="114">
        <v>0.03</v>
      </c>
      <c r="U34" s="114">
        <v>0.03</v>
      </c>
      <c r="V34" s="114"/>
      <c r="W34" s="115" t="str">
        <f>IF(T1&lt;&gt;0,100%,"")</f>
        <v/>
      </c>
      <c r="X34" s="160"/>
      <c r="Y34" s="160"/>
      <c r="Z34" s="160"/>
      <c r="AA34" s="160"/>
      <c r="AB34" s="160"/>
      <c r="AC34" s="12"/>
    </row>
    <row r="35" spans="1:29" ht="24" customHeight="1" x14ac:dyDescent="0.3">
      <c r="A35" s="132"/>
      <c r="B35" s="134"/>
      <c r="C35" s="177" t="s">
        <v>242</v>
      </c>
      <c r="D35" s="134"/>
      <c r="E35" s="116">
        <f>E33*E34</f>
        <v>0</v>
      </c>
      <c r="F35" s="116">
        <f t="shared" ref="F35:U35" si="1">F33*F34</f>
        <v>0</v>
      </c>
      <c r="G35" s="116">
        <f t="shared" si="1"/>
        <v>0</v>
      </c>
      <c r="H35" s="116">
        <f t="shared" si="1"/>
        <v>0</v>
      </c>
      <c r="I35" s="116">
        <f t="shared" si="1"/>
        <v>0</v>
      </c>
      <c r="J35" s="116">
        <f t="shared" si="1"/>
        <v>0</v>
      </c>
      <c r="K35" s="116">
        <f t="shared" si="1"/>
        <v>0</v>
      </c>
      <c r="L35" s="116">
        <f t="shared" si="1"/>
        <v>0</v>
      </c>
      <c r="M35" s="116">
        <f t="shared" si="1"/>
        <v>0</v>
      </c>
      <c r="N35" s="116">
        <f t="shared" si="1"/>
        <v>0</v>
      </c>
      <c r="O35" s="116">
        <f t="shared" si="1"/>
        <v>0</v>
      </c>
      <c r="P35" s="116">
        <f t="shared" si="1"/>
        <v>0</v>
      </c>
      <c r="Q35" s="116">
        <f t="shared" si="1"/>
        <v>0</v>
      </c>
      <c r="R35" s="116">
        <f t="shared" si="1"/>
        <v>0</v>
      </c>
      <c r="S35" s="116">
        <f t="shared" si="1"/>
        <v>0</v>
      </c>
      <c r="T35" s="116">
        <f t="shared" si="1"/>
        <v>0</v>
      </c>
      <c r="U35" s="116">
        <f t="shared" si="1"/>
        <v>0</v>
      </c>
      <c r="V35" s="116"/>
      <c r="W35" s="115" t="str">
        <f>IFERROR(W33*W34,"")</f>
        <v/>
      </c>
      <c r="X35" s="160"/>
      <c r="Y35" s="160" t="s">
        <v>289</v>
      </c>
      <c r="Z35" s="160"/>
      <c r="AA35" s="160"/>
      <c r="AB35" s="160"/>
      <c r="AC35" s="12"/>
    </row>
    <row r="36" spans="1:29" ht="24" customHeight="1" x14ac:dyDescent="0.3">
      <c r="A36" s="132"/>
      <c r="B36" s="134"/>
      <c r="C36" s="177" t="s">
        <v>243</v>
      </c>
      <c r="D36" s="134"/>
      <c r="E36" s="116">
        <f>E35*E33</f>
        <v>0</v>
      </c>
      <c r="F36" s="116">
        <f t="shared" ref="F36:U36" si="2">F35*F33</f>
        <v>0</v>
      </c>
      <c r="G36" s="116">
        <f t="shared" si="2"/>
        <v>0</v>
      </c>
      <c r="H36" s="116">
        <f t="shared" si="2"/>
        <v>0</v>
      </c>
      <c r="I36" s="116">
        <f t="shared" si="2"/>
        <v>0</v>
      </c>
      <c r="J36" s="116">
        <f t="shared" si="2"/>
        <v>0</v>
      </c>
      <c r="K36" s="116">
        <f t="shared" si="2"/>
        <v>0</v>
      </c>
      <c r="L36" s="116">
        <f t="shared" si="2"/>
        <v>0</v>
      </c>
      <c r="M36" s="116">
        <f t="shared" si="2"/>
        <v>0</v>
      </c>
      <c r="N36" s="116">
        <f t="shared" si="2"/>
        <v>0</v>
      </c>
      <c r="O36" s="116">
        <f t="shared" si="2"/>
        <v>0</v>
      </c>
      <c r="P36" s="116">
        <f t="shared" si="2"/>
        <v>0</v>
      </c>
      <c r="Q36" s="116">
        <f t="shared" si="2"/>
        <v>0</v>
      </c>
      <c r="R36" s="116">
        <f t="shared" si="2"/>
        <v>0</v>
      </c>
      <c r="S36" s="116">
        <f t="shared" si="2"/>
        <v>0</v>
      </c>
      <c r="T36" s="116">
        <f t="shared" si="2"/>
        <v>0</v>
      </c>
      <c r="U36" s="116">
        <f t="shared" si="2"/>
        <v>0</v>
      </c>
      <c r="V36" s="116"/>
      <c r="W36" s="115" t="str">
        <f>IFERROR(W35*W33,"")</f>
        <v/>
      </c>
      <c r="X36" s="160"/>
      <c r="Y36" s="160"/>
      <c r="Z36" s="160"/>
      <c r="AA36" s="160"/>
      <c r="AB36" s="160"/>
      <c r="AC36" s="12"/>
    </row>
    <row r="37" spans="1:29" ht="12.75" customHeight="1" x14ac:dyDescent="0.25">
      <c r="A37" s="132"/>
      <c r="B37" s="180"/>
      <c r="C37" s="181" t="s">
        <v>281</v>
      </c>
      <c r="D37" s="134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3"/>
      <c r="W37" s="184"/>
      <c r="X37" s="160"/>
      <c r="Y37" s="12"/>
      <c r="Z37" s="12"/>
      <c r="AA37" s="12"/>
      <c r="AB37" s="12"/>
      <c r="AC37" s="12"/>
    </row>
    <row r="38" spans="1:29" ht="6.75" customHeight="1" x14ac:dyDescent="0.25">
      <c r="A38" s="140"/>
      <c r="B38" s="170"/>
      <c r="C38" s="185"/>
      <c r="D38" s="134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3"/>
      <c r="W38" s="184"/>
      <c r="X38" s="160"/>
      <c r="Y38" s="12"/>
      <c r="Z38" s="12"/>
      <c r="AA38" s="12"/>
      <c r="AB38" s="12"/>
      <c r="AC38" s="12"/>
    </row>
    <row r="39" spans="1:29" ht="12.75" customHeight="1" x14ac:dyDescent="0.25">
      <c r="A39" s="132"/>
      <c r="B39" s="186"/>
      <c r="C39" s="181" t="s">
        <v>280</v>
      </c>
      <c r="D39" s="134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3"/>
      <c r="W39" s="183"/>
      <c r="X39" s="160"/>
      <c r="Y39" s="12"/>
      <c r="Z39" s="12"/>
      <c r="AA39" s="12"/>
      <c r="AB39" s="12"/>
      <c r="AC39" s="12"/>
    </row>
    <row r="40" spans="1:29" ht="24" customHeight="1" x14ac:dyDescent="0.25">
      <c r="A40" s="72"/>
      <c r="B40" s="134"/>
      <c r="C40" s="152"/>
      <c r="D40" s="134"/>
      <c r="E40" s="241" t="s">
        <v>69</v>
      </c>
      <c r="F40" s="233" t="s">
        <v>11</v>
      </c>
      <c r="G40" s="233" t="s">
        <v>5</v>
      </c>
      <c r="H40" s="233" t="s">
        <v>16</v>
      </c>
      <c r="I40" s="233" t="s">
        <v>15</v>
      </c>
      <c r="J40" s="233" t="s">
        <v>1</v>
      </c>
      <c r="K40" s="233" t="s">
        <v>8</v>
      </c>
      <c r="L40" s="233" t="s">
        <v>3</v>
      </c>
      <c r="M40" s="233" t="s">
        <v>7</v>
      </c>
      <c r="N40" s="233" t="s">
        <v>9</v>
      </c>
      <c r="O40" s="233" t="s">
        <v>17</v>
      </c>
      <c r="P40" s="233" t="s">
        <v>14</v>
      </c>
      <c r="Q40" s="233" t="s">
        <v>64</v>
      </c>
      <c r="R40" s="233" t="s">
        <v>4</v>
      </c>
      <c r="S40" s="233" t="s">
        <v>12</v>
      </c>
      <c r="T40" s="233" t="s">
        <v>10</v>
      </c>
      <c r="U40" s="239" t="s">
        <v>6</v>
      </c>
      <c r="V40" s="187"/>
      <c r="W40" s="216" t="s">
        <v>213</v>
      </c>
      <c r="X40" s="152"/>
      <c r="Y40" s="12"/>
      <c r="Z40" s="12"/>
      <c r="AA40" s="12"/>
      <c r="AB40" s="12"/>
      <c r="AC40" s="12"/>
    </row>
    <row r="41" spans="1:29" ht="110.25" customHeight="1" x14ac:dyDescent="0.25">
      <c r="A41" s="132"/>
      <c r="B41" s="134"/>
      <c r="C41" s="152"/>
      <c r="D41" s="134"/>
      <c r="E41" s="242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40"/>
      <c r="V41" s="187"/>
      <c r="W41" s="217"/>
      <c r="X41" s="152"/>
      <c r="Y41" s="12"/>
      <c r="Z41" s="12"/>
      <c r="AA41" s="12"/>
      <c r="AB41" s="12"/>
      <c r="AC41" s="12"/>
    </row>
    <row r="42" spans="1:29" ht="24" customHeight="1" x14ac:dyDescent="0.25">
      <c r="A42" s="132"/>
      <c r="B42" s="157"/>
      <c r="C42" s="12"/>
      <c r="D42" s="13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W42" s="12"/>
      <c r="X42" s="12"/>
      <c r="Y42" s="12"/>
      <c r="Z42" s="12"/>
      <c r="AA42" s="12"/>
      <c r="AB42" s="12"/>
      <c r="AC42" s="12"/>
    </row>
    <row r="43" spans="1:29" ht="24" customHeight="1" x14ac:dyDescent="0.25">
      <c r="A43" s="132"/>
      <c r="B43" s="157"/>
      <c r="C43" s="12"/>
      <c r="D43" s="13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W43" s="12"/>
      <c r="X43" s="12"/>
      <c r="Y43" s="12"/>
      <c r="Z43" s="12"/>
      <c r="AA43" s="12"/>
      <c r="AB43" s="12"/>
      <c r="AC43" s="12"/>
    </row>
    <row r="44" spans="1:29" s="12" customFormat="1" ht="24" customHeight="1" x14ac:dyDescent="0.25">
      <c r="A44" s="132"/>
      <c r="B44" s="157"/>
      <c r="D44" s="134"/>
    </row>
    <row r="45" spans="1:29" s="12" customFormat="1" ht="24" customHeight="1" x14ac:dyDescent="0.25">
      <c r="A45" s="132"/>
      <c r="B45" s="157"/>
      <c r="D45" s="134"/>
    </row>
    <row r="46" spans="1:29" s="12" customFormat="1" ht="24" customHeight="1" x14ac:dyDescent="0.25">
      <c r="A46" s="132"/>
      <c r="B46" s="157"/>
      <c r="D46" s="134"/>
    </row>
    <row r="47" spans="1:29" ht="24" hidden="1" customHeight="1" x14ac:dyDescent="0.25">
      <c r="V47" s="118"/>
    </row>
    <row r="48" spans="1:29" ht="24" hidden="1" customHeight="1" x14ac:dyDescent="0.25">
      <c r="V48" s="118"/>
    </row>
    <row r="49" spans="22:22" hidden="1" x14ac:dyDescent="0.25">
      <c r="V49" s="118"/>
    </row>
  </sheetData>
  <sheetProtection password="AF99" sheet="1" objects="1" scenarios="1"/>
  <mergeCells count="38">
    <mergeCell ref="L5:L6"/>
    <mergeCell ref="M5:M6"/>
    <mergeCell ref="N5:N6"/>
    <mergeCell ref="W5:W6"/>
    <mergeCell ref="Q5:Q6"/>
    <mergeCell ref="R5:R6"/>
    <mergeCell ref="M40:M41"/>
    <mergeCell ref="P5:P6"/>
    <mergeCell ref="E40:E41"/>
    <mergeCell ref="F40:F41"/>
    <mergeCell ref="G40:G41"/>
    <mergeCell ref="H40:H41"/>
    <mergeCell ref="I40:I41"/>
    <mergeCell ref="B31:I31"/>
    <mergeCell ref="O5:O6"/>
    <mergeCell ref="E5:E6"/>
    <mergeCell ref="F5:F6"/>
    <mergeCell ref="G5:G6"/>
    <mergeCell ref="H5:H6"/>
    <mergeCell ref="I5:I6"/>
    <mergeCell ref="J5:J6"/>
    <mergeCell ref="K5:K6"/>
    <mergeCell ref="E3:U3"/>
    <mergeCell ref="W40:W41"/>
    <mergeCell ref="N40:N41"/>
    <mergeCell ref="O40:O41"/>
    <mergeCell ref="P40:P41"/>
    <mergeCell ref="Q40:Q41"/>
    <mergeCell ref="R40:R41"/>
    <mergeCell ref="S40:S41"/>
    <mergeCell ref="S5:S6"/>
    <mergeCell ref="T5:T6"/>
    <mergeCell ref="U5:U6"/>
    <mergeCell ref="T40:T41"/>
    <mergeCell ref="U40:U41"/>
    <mergeCell ref="J40:J41"/>
    <mergeCell ref="K40:K41"/>
    <mergeCell ref="L40:L41"/>
  </mergeCells>
  <conditionalFormatting sqref="B8:B26">
    <cfRule type="expression" dxfId="20" priority="60">
      <formula>$A8=""</formula>
    </cfRule>
  </conditionalFormatting>
  <conditionalFormatting sqref="D8:D27">
    <cfRule type="expression" dxfId="19" priority="59">
      <formula>$A8=""</formula>
    </cfRule>
  </conditionalFormatting>
  <conditionalFormatting sqref="E5:U6">
    <cfRule type="expression" dxfId="18" priority="34">
      <formula>SUM($A$8:$A$26)=0</formula>
    </cfRule>
  </conditionalFormatting>
  <conditionalFormatting sqref="D8:U27">
    <cfRule type="expression" dxfId="17" priority="38">
      <formula>$A8&lt;&gt;""</formula>
    </cfRule>
  </conditionalFormatting>
  <conditionalFormatting sqref="C7">
    <cfRule type="expression" dxfId="16" priority="36">
      <formula>SUM($A$8:$A$25)=0</formula>
    </cfRule>
  </conditionalFormatting>
  <conditionalFormatting sqref="C6">
    <cfRule type="expression" dxfId="15" priority="35">
      <formula>SUM($A$6:$A$26)=0</formula>
    </cfRule>
  </conditionalFormatting>
  <conditionalFormatting sqref="E40:U41">
    <cfRule type="expression" dxfId="14" priority="30">
      <formula>SUM($A$8:$A$26)=0</formula>
    </cfRule>
    <cfRule type="expression" dxfId="13" priority="33">
      <formula>ISERROR($L$17)</formula>
    </cfRule>
  </conditionalFormatting>
  <conditionalFormatting sqref="E40:U41">
    <cfRule type="expression" dxfId="12" priority="32">
      <formula>ISERROR($L$17)</formula>
    </cfRule>
  </conditionalFormatting>
  <conditionalFormatting sqref="W8:W27">
    <cfRule type="expression" dxfId="11" priority="26">
      <formula>AND($W8&gt;0,W8&lt;&gt;"")</formula>
    </cfRule>
    <cfRule type="expression" dxfId="10" priority="27">
      <formula>OR(W8="",W8=0)</formula>
    </cfRule>
    <cfRule type="expression" dxfId="9" priority="28">
      <formula>W8=0</formula>
    </cfRule>
    <cfRule type="dataBar" priority="11">
      <dataBar>
        <cfvo type="num" val="0"/>
        <cfvo type="num" val="0.999"/>
        <color rgb="FF00B050"/>
      </dataBar>
    </cfRule>
  </conditionalFormatting>
  <conditionalFormatting sqref="B31:I31">
    <cfRule type="expression" dxfId="8" priority="23">
      <formula>SUM($A$8:$A$25)=0</formula>
    </cfRule>
  </conditionalFormatting>
  <conditionalFormatting sqref="B38:C39 C37">
    <cfRule type="expression" dxfId="7" priority="22">
      <formula>SUM($A$8:$A$25)=0</formula>
    </cfRule>
  </conditionalFormatting>
  <conditionalFormatting sqref="E3:U3">
    <cfRule type="expression" dxfId="6" priority="21">
      <formula>SUM($A$8:$A$25)=0</formula>
    </cfRule>
  </conditionalFormatting>
  <conditionalFormatting sqref="E9:U9">
    <cfRule type="dataBar" priority="16">
      <dataBar>
        <cfvo type="num" val="0"/>
        <cfvo type="num" val="0.999"/>
        <color rgb="FF7532A8"/>
      </dataBar>
    </cfRule>
  </conditionalFormatting>
  <conditionalFormatting sqref="E8:U8">
    <cfRule type="dataBar" priority="15">
      <dataBar>
        <cfvo type="num" val="0"/>
        <cfvo type="num" val="0.999"/>
        <color rgb="FFA20051"/>
      </dataBar>
    </cfRule>
  </conditionalFormatting>
  <conditionalFormatting sqref="E11:U11 E13:U13 E15:U15 E17:U17 E19:U19 E21:U21 E23:U23 E25:U25">
    <cfRule type="dataBar" priority="14">
      <dataBar>
        <cfvo type="num" val="0"/>
        <cfvo type="num" val="0.999"/>
        <color rgb="FF7532A8"/>
      </dataBar>
    </cfRule>
  </conditionalFormatting>
  <conditionalFormatting sqref="E10:U10 E12:U12 E14:U14 E16:U16 E18:U18 E20:U20 E22:U22 E24:U24 E26:U26">
    <cfRule type="dataBar" priority="13">
      <dataBar>
        <cfvo type="num" val="0"/>
        <cfvo type="num" val="0.999"/>
        <color rgb="FFA20051"/>
      </dataBar>
    </cfRule>
  </conditionalFormatting>
  <conditionalFormatting sqref="E27:U27">
    <cfRule type="dataBar" priority="12">
      <dataBar>
        <cfvo type="num" val="0"/>
        <cfvo type="num" val="0.999"/>
        <color rgb="FF7532A8"/>
      </dataBar>
    </cfRule>
  </conditionalFormatting>
  <conditionalFormatting sqref="W40:W41">
    <cfRule type="expression" dxfId="5" priority="19">
      <formula>$T$1=0</formula>
    </cfRule>
  </conditionalFormatting>
  <conditionalFormatting sqref="B37">
    <cfRule type="expression" dxfId="4" priority="7">
      <formula>SUM($A$8:$A$25)=0</formula>
    </cfRule>
  </conditionalFormatting>
  <conditionalFormatting sqref="W5:W6">
    <cfRule type="expression" dxfId="3" priority="6">
      <formula>$T$1=0</formula>
    </cfRule>
  </conditionalFormatting>
  <conditionalFormatting sqref="B27">
    <cfRule type="expression" dxfId="2" priority="3">
      <formula>$A$27=""</formula>
    </cfRule>
  </conditionalFormatting>
  <conditionalFormatting sqref="C8:C27">
    <cfRule type="expression" dxfId="1" priority="2">
      <formula>$A8&lt;&gt;""</formula>
    </cfRule>
    <cfRule type="expression" dxfId="0" priority="1">
      <formula>$A8=""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Wstep</vt:lpstr>
      <vt:lpstr>Test</vt:lpstr>
      <vt:lpstr>Odpowiedzi</vt:lpstr>
      <vt:lpstr>porow</vt:lpstr>
      <vt:lpstr>Uwagi</vt:lpstr>
      <vt:lpstr>Dane</vt:lpstr>
      <vt:lpstr>Umiejetnosci</vt:lpstr>
      <vt:lpstr>Analiza</vt:lpstr>
    </vt:vector>
  </TitlesOfParts>
  <Company>Akademia Komputerowa AkKom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 Excel</dc:title>
  <dc:subject>Test kwalifikacyjny na poziom szkoleń z programu Excel</dc:subject>
  <dc:creator>Marta Piątkowska - Akademia Komputerowa AkKom</dc:creator>
  <dc:description>Za pomocą testu dowiesz się, jakie umiejętności są niezbędne aby wykonywać niezbędne dla Ciebie zadania w pracy na programie Excel. Zbadasz swój poziom wiedzy, co pozwoli dobrać szkolenie optymalne dla Twoich umijętności i zadań niezbędnych w codziennej pracy na arkuszach Excela.</dc:description>
  <cp:lastModifiedBy>Marta</cp:lastModifiedBy>
  <cp:lastPrinted>2013-11-06T12:22:42Z</cp:lastPrinted>
  <dcterms:created xsi:type="dcterms:W3CDTF">2013-11-06T10:17:49Z</dcterms:created>
  <dcterms:modified xsi:type="dcterms:W3CDTF">2013-12-17T19:57:23Z</dcterms:modified>
</cp:coreProperties>
</file>